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<sst xmlns="http://schemas.openxmlformats.org/spreadsheetml/2006/main" count="80" uniqueCount="77">
  <si>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</si>
  <si>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</si>
  <si>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</si>
  <si>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</si>
  <si>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</si>
  <si>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</si>
  <si>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</si>
  <si>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</si>
  <si>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</si>
  <si>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</si>
  <si>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</si>
  <si>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</si>
  <si>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</si>
  <si>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</si>
  <si>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</si>
  <si>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</si>
  <si>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</si>
  <si>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</si>
  <si>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</si>
  <si>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</si>
  <si>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</si>
  <si>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</si>
  <si>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</si>
  <si>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</si>
  <si>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</si>
  <si>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</si>
  <si>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</si>
  <si>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</si>
  <si>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</si>
  <si>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</si>
  <si>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</si>
  <si>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</si>
  <si>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</si>
  <si>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</si>
  <si>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</si>
  <si>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</si>
  <si>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</si>
  <si>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</si>
  <si>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</si>
  <si>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</si>
  <si>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</si>
  <si>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</si>
  <si>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</si>
  <si>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</si>
  <si>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</si>
  <si>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</si>
  <si>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</si>
  <si>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</si>
  <si>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</si>
  <si>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</si>
  <si>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</si>
  <si>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</si>
  <si>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</si>
  <si>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</si>
  <si>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</si>
  <si>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</si>
  <si>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</si>
  <si>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</si>
  <si>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</si>
  <si>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</si>
  <si>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</si>
  <si>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</si>
  <si>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</si>
  <si>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</si>
  <si>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</si>
  <si>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</si>
  <si>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</si>
  <si>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</si>
  <si>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</si>
  <si>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</si>
  <si>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</si>
  <si>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</si>
  <si>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</si>
  <si>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15/05/21 - VENCIMENTO 21/05/21</t>
  </si>
  <si>
    <t>5.2.10. Maggi Adm. de Consórcios LTDA</t>
  </si>
  <si>
    <t>5.3. Revisão de Remuneração pelo Transporte Coletivo (1)</t>
  </si>
  <si>
    <t>Nota: (1) Revisões do período de 19/03 a 03/12/21.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</si>
</sst>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204571</v>
      </c>
      <c r="C7" s="9">
        <f t="shared" si="0"/>
        <v>141284</v>
      </c>
      <c r="D7" s="9">
        <f t="shared" si="0"/>
        <v>165292</v>
      </c>
      <c r="E7" s="9">
        <f t="shared" si="0"/>
        <v>33166</v>
      </c>
      <c r="F7" s="9">
        <f t="shared" si="0"/>
        <v>111590</v>
      </c>
      <c r="G7" s="9">
        <f t="shared" si="0"/>
        <v>173935</v>
      </c>
      <c r="H7" s="9">
        <f t="shared" si="0"/>
        <v>23399</v>
      </c>
      <c r="I7" s="9">
        <f t="shared" si="0"/>
        <v>130751</v>
      </c>
      <c r="J7" s="9">
        <f t="shared" si="0"/>
        <v>127018</v>
      </c>
      <c r="K7" s="9">
        <f t="shared" si="0"/>
        <v>178860</v>
      </c>
      <c r="L7" s="9">
        <f t="shared" si="0"/>
        <v>141616</v>
      </c>
      <c r="M7" s="9">
        <f t="shared" si="0"/>
        <v>60461</v>
      </c>
      <c r="N7" s="9">
        <f t="shared" si="0"/>
        <v>36343</v>
      </c>
      <c r="O7" s="9">
        <f t="shared" si="0"/>
        <v>1528286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10434</v>
      </c>
      <c r="C8" s="11">
        <f t="shared" si="1"/>
        <v>9974</v>
      </c>
      <c r="D8" s="11">
        <f t="shared" si="1"/>
        <v>8780</v>
      </c>
      <c r="E8" s="11">
        <f t="shared" si="1"/>
        <v>1601</v>
      </c>
      <c r="F8" s="11">
        <f t="shared" si="1"/>
        <v>5584</v>
      </c>
      <c r="G8" s="11">
        <f t="shared" si="1"/>
        <v>9272</v>
      </c>
      <c r="H8" s="11">
        <f t="shared" si="1"/>
        <v>1616</v>
      </c>
      <c r="I8" s="11">
        <f t="shared" si="1"/>
        <v>9661</v>
      </c>
      <c r="J8" s="11">
        <f t="shared" si="1"/>
        <v>6943</v>
      </c>
      <c r="K8" s="11">
        <f t="shared" si="1"/>
        <v>7019</v>
      </c>
      <c r="L8" s="11">
        <f t="shared" si="1"/>
        <v>5878</v>
      </c>
      <c r="M8" s="11">
        <f t="shared" si="1"/>
        <v>2515</v>
      </c>
      <c r="N8" s="11">
        <f t="shared" si="1"/>
        <v>2300</v>
      </c>
      <c r="O8" s="11">
        <f t="shared" si="1"/>
        <v>81577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10434</v>
      </c>
      <c r="C9" s="11">
        <v>9974</v>
      </c>
      <c r="D9" s="11">
        <v>8780</v>
      </c>
      <c r="E9" s="11">
        <v>1601</v>
      </c>
      <c r="F9" s="11">
        <v>5584</v>
      </c>
      <c r="G9" s="11">
        <v>9272</v>
      </c>
      <c r="H9" s="11">
        <v>1611</v>
      </c>
      <c r="I9" s="11">
        <v>9661</v>
      </c>
      <c r="J9" s="11">
        <v>6943</v>
      </c>
      <c r="K9" s="11">
        <v>7011</v>
      </c>
      <c r="L9" s="11">
        <v>5878</v>
      </c>
      <c r="M9" s="11">
        <v>2514</v>
      </c>
      <c r="N9" s="11">
        <v>2300</v>
      </c>
      <c r="O9" s="11">
        <f>SUM(B9:N9)</f>
        <v>81563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194137</v>
      </c>
      <c r="C11" s="13">
        <v>131310</v>
      </c>
      <c r="D11" s="13">
        <v>156512</v>
      </c>
      <c r="E11" s="13">
        <v>31565</v>
      </c>
      <c r="F11" s="13">
        <v>106006</v>
      </c>
      <c r="G11" s="13">
        <v>164663</v>
      </c>
      <c r="H11" s="13">
        <v>21783</v>
      </c>
      <c r="I11" s="13">
        <v>121090</v>
      </c>
      <c r="J11" s="13">
        <v>120075</v>
      </c>
      <c r="K11" s="13">
        <v>171841</v>
      </c>
      <c r="L11" s="13">
        <v>135738</v>
      </c>
      <c r="M11" s="13">
        <v>57946</v>
      </c>
      <c r="N11" s="13">
        <v>34043</v>
      </c>
      <c r="O11" s="11">
        <f>SUM(B11:N11)</f>
        <v>1446709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1.501164383984911</v>
      </c>
      <c r="C15" s="19">
        <v>1.537622040662476</v>
      </c>
      <c r="D15" s="19">
        <v>1.451119949449397</v>
      </c>
      <c r="E15" s="19">
        <v>1.198925774261486</v>
      </c>
      <c r="F15" s="19">
        <v>1.889871184710763</v>
      </c>
      <c r="G15" s="19">
        <v>1.848371637987392</v>
      </c>
      <c r="H15" s="19">
        <v>2.186969452951262</v>
      </c>
      <c r="I15" s="19">
        <v>1.552888891406296</v>
      </c>
      <c r="J15" s="19">
        <v>1.533939937488218</v>
      </c>
      <c r="K15" s="19">
        <v>1.461342478478443</v>
      </c>
      <c r="L15" s="19">
        <v>1.582601545890532</v>
      </c>
      <c r="M15" s="19">
        <v>1.632877725521775</v>
      </c>
      <c r="N15" s="19">
        <v>1.474446278763434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744383.7</v>
      </c>
      <c r="C17" s="24">
        <f aca="true" t="shared" si="2" ref="C17:N17">C18+C19+C20+C21+C22+C23+C24+C25</f>
        <v>534142.18</v>
      </c>
      <c r="D17" s="24">
        <f t="shared" si="2"/>
        <v>506438.76</v>
      </c>
      <c r="E17" s="24">
        <f t="shared" si="2"/>
        <v>147412.13</v>
      </c>
      <c r="F17" s="24">
        <f t="shared" si="2"/>
        <v>513598.63</v>
      </c>
      <c r="G17" s="24">
        <f t="shared" si="2"/>
        <v>651372.46</v>
      </c>
      <c r="H17" s="24">
        <f t="shared" si="2"/>
        <v>136159.21000000002</v>
      </c>
      <c r="I17" s="24">
        <f t="shared" si="2"/>
        <v>498429.23</v>
      </c>
      <c r="J17" s="24">
        <f t="shared" si="2"/>
        <v>464296.06000000006</v>
      </c>
      <c r="K17" s="24">
        <f t="shared" si="2"/>
        <v>608065.89</v>
      </c>
      <c r="L17" s="24">
        <f t="shared" si="2"/>
        <v>599188.75</v>
      </c>
      <c r="M17" s="24">
        <f t="shared" si="2"/>
        <v>309359.37999999995</v>
      </c>
      <c r="N17" s="24">
        <f t="shared" si="2"/>
        <v>147806.14</v>
      </c>
      <c r="O17" s="24">
        <f>O18+O19+O20+O21+O22+O23+O24+O25</f>
        <v>5860652.5200000005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451119.97</v>
      </c>
      <c r="C18" s="30">
        <f t="shared" si="3"/>
        <v>321774.31</v>
      </c>
      <c r="D18" s="30">
        <f t="shared" si="3"/>
        <v>330071.59</v>
      </c>
      <c r="E18" s="30">
        <f t="shared" si="3"/>
        <v>113298.37</v>
      </c>
      <c r="F18" s="30">
        <f t="shared" si="3"/>
        <v>258185.78</v>
      </c>
      <c r="G18" s="30">
        <f t="shared" si="3"/>
        <v>330824.37</v>
      </c>
      <c r="H18" s="30">
        <f t="shared" si="3"/>
        <v>59674.47</v>
      </c>
      <c r="I18" s="30">
        <f t="shared" si="3"/>
        <v>295418.81</v>
      </c>
      <c r="J18" s="30">
        <f t="shared" si="3"/>
        <v>288851.63</v>
      </c>
      <c r="K18" s="30">
        <f t="shared" si="3"/>
        <v>384745.75</v>
      </c>
      <c r="L18" s="30">
        <f t="shared" si="3"/>
        <v>346704.29</v>
      </c>
      <c r="M18" s="30">
        <f t="shared" si="3"/>
        <v>170995.8</v>
      </c>
      <c r="N18" s="30">
        <f t="shared" si="3"/>
        <v>92889.07</v>
      </c>
      <c r="O18" s="30">
        <f aca="true" t="shared" si="4" ref="O18:O25">SUM(B18:N18)</f>
        <v>3444554.2099999995</v>
      </c>
    </row>
    <row r="19" spans="1:23" ht="18.75" customHeight="1">
      <c r="A19" s="26" t="s">
        <v>35</v>
      </c>
      <c r="B19" s="30">
        <f>IF(B15&lt;&gt;0,ROUND((B15-1)*B18,2),0)</f>
        <v>226085.26</v>
      </c>
      <c r="C19" s="30">
        <f aca="true" t="shared" si="5" ref="C19:N19">IF(C15&lt;&gt;0,ROUND((C15-1)*C18,2),0)</f>
        <v>172992.96</v>
      </c>
      <c r="D19" s="30">
        <f t="shared" si="5"/>
        <v>148901.88</v>
      </c>
      <c r="E19" s="30">
        <f t="shared" si="5"/>
        <v>22537.97</v>
      </c>
      <c r="F19" s="30">
        <f t="shared" si="5"/>
        <v>229752.09</v>
      </c>
      <c r="G19" s="30">
        <f t="shared" si="5"/>
        <v>280662.01</v>
      </c>
      <c r="H19" s="30">
        <f t="shared" si="5"/>
        <v>70831.77</v>
      </c>
      <c r="I19" s="30">
        <f t="shared" si="5"/>
        <v>163333.78</v>
      </c>
      <c r="J19" s="30">
        <f t="shared" si="5"/>
        <v>154229.42</v>
      </c>
      <c r="K19" s="30">
        <f t="shared" si="5"/>
        <v>177499.56</v>
      </c>
      <c r="L19" s="30">
        <f t="shared" si="5"/>
        <v>201990.46</v>
      </c>
      <c r="M19" s="30">
        <f t="shared" si="5"/>
        <v>108219.43</v>
      </c>
      <c r="N19" s="30">
        <f t="shared" si="5"/>
        <v>44070.87</v>
      </c>
      <c r="O19" s="30">
        <f t="shared" si="4"/>
        <v>2001107.46</v>
      </c>
      <c r="W19" s="62"/>
    </row>
    <row r="20" spans="1:15" ht="18.75" customHeight="1">
      <c r="A20" s="26" t="s">
        <v>36</v>
      </c>
      <c r="B20" s="30">
        <v>26963.35</v>
      </c>
      <c r="C20" s="30">
        <v>21757.43</v>
      </c>
      <c r="D20" s="30">
        <v>13779.62</v>
      </c>
      <c r="E20" s="30">
        <v>5142.24</v>
      </c>
      <c r="F20" s="30">
        <v>12806.26</v>
      </c>
      <c r="G20" s="30">
        <v>18335.2</v>
      </c>
      <c r="H20" s="30">
        <v>2599.94</v>
      </c>
      <c r="I20" s="30">
        <v>12158.25</v>
      </c>
      <c r="J20" s="30">
        <v>15775.75</v>
      </c>
      <c r="K20" s="30">
        <v>20869.67</v>
      </c>
      <c r="L20" s="30">
        <v>23585.87</v>
      </c>
      <c r="M20" s="30">
        <v>9941.56</v>
      </c>
      <c r="N20" s="30">
        <v>4196.55</v>
      </c>
      <c r="O20" s="30">
        <f t="shared" si="4"/>
        <v>187911.68999999997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-75.39</v>
      </c>
      <c r="C23" s="30">
        <v>0</v>
      </c>
      <c r="D23" s="30">
        <v>-2039.04</v>
      </c>
      <c r="E23" s="30">
        <v>-141.88</v>
      </c>
      <c r="F23" s="30">
        <v>0</v>
      </c>
      <c r="G23" s="30">
        <v>0</v>
      </c>
      <c r="H23" s="30">
        <v>-160.78</v>
      </c>
      <c r="I23" s="30">
        <v>-75.16</v>
      </c>
      <c r="J23" s="30">
        <v>-3809.5</v>
      </c>
      <c r="K23" s="30">
        <v>0</v>
      </c>
      <c r="L23" s="30">
        <v>0</v>
      </c>
      <c r="M23" s="30">
        <v>0</v>
      </c>
      <c r="N23" s="30">
        <v>-388.62</v>
      </c>
      <c r="O23" s="30">
        <f t="shared" si="4"/>
        <v>-6690.37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-45909.6</v>
      </c>
      <c r="C27" s="30">
        <f>+C28+C30+C42+C43+C46-C47</f>
        <v>-43885.6</v>
      </c>
      <c r="D27" s="30">
        <f t="shared" si="6"/>
        <v>-41063.13</v>
      </c>
      <c r="E27" s="30">
        <f t="shared" si="6"/>
        <v>-7044.4</v>
      </c>
      <c r="F27" s="30">
        <f t="shared" si="6"/>
        <v>-24569.6</v>
      </c>
      <c r="G27" s="30">
        <f t="shared" si="6"/>
        <v>-40796.8</v>
      </c>
      <c r="H27" s="30">
        <f t="shared" si="6"/>
        <v>-20864.079999999998</v>
      </c>
      <c r="I27" s="30">
        <f t="shared" si="6"/>
        <v>-42508.4</v>
      </c>
      <c r="J27" s="30">
        <f t="shared" si="6"/>
        <v>-30549.2</v>
      </c>
      <c r="K27" s="30">
        <f t="shared" si="6"/>
        <v>-30848.4</v>
      </c>
      <c r="L27" s="30">
        <f t="shared" si="6"/>
        <v>-25863.2</v>
      </c>
      <c r="M27" s="30">
        <f t="shared" si="6"/>
        <v>-11061.6</v>
      </c>
      <c r="N27" s="30">
        <f t="shared" si="6"/>
        <v>-10120</v>
      </c>
      <c r="O27" s="30">
        <f t="shared" si="6"/>
        <v>-375084.01</v>
      </c>
    </row>
    <row r="28" spans="1:15" ht="18.75" customHeight="1">
      <c r="A28" s="26" t="s">
        <v>40</v>
      </c>
      <c r="B28" s="31">
        <f>+B29</f>
        <v>-45909.6</v>
      </c>
      <c r="C28" s="31">
        <f>+C29</f>
        <v>-43885.6</v>
      </c>
      <c r="D28" s="31">
        <f aca="true" t="shared" si="7" ref="D28:O28">+D29</f>
        <v>-38632</v>
      </c>
      <c r="E28" s="31">
        <f t="shared" si="7"/>
        <v>-7044.4</v>
      </c>
      <c r="F28" s="31">
        <f t="shared" si="7"/>
        <v>-24569.6</v>
      </c>
      <c r="G28" s="31">
        <f t="shared" si="7"/>
        <v>-40796.8</v>
      </c>
      <c r="H28" s="31">
        <f t="shared" si="7"/>
        <v>-7088.4</v>
      </c>
      <c r="I28" s="31">
        <f t="shared" si="7"/>
        <v>-42508.4</v>
      </c>
      <c r="J28" s="31">
        <f t="shared" si="7"/>
        <v>-30549.2</v>
      </c>
      <c r="K28" s="31">
        <f t="shared" si="7"/>
        <v>-30848.4</v>
      </c>
      <c r="L28" s="31">
        <f t="shared" si="7"/>
        <v>-25863.2</v>
      </c>
      <c r="M28" s="31">
        <f t="shared" si="7"/>
        <v>-11061.6</v>
      </c>
      <c r="N28" s="31">
        <f t="shared" si="7"/>
        <v>-10120</v>
      </c>
      <c r="O28" s="31">
        <f t="shared" si="7"/>
        <v>-358877.2</v>
      </c>
    </row>
    <row r="29" spans="1:26" ht="18.75" customHeight="1">
      <c r="A29" s="27" t="s">
        <v>41</v>
      </c>
      <c r="B29" s="16">
        <f>ROUND((-B9)*$G$3,2)</f>
        <v>-45909.6</v>
      </c>
      <c r="C29" s="16">
        <f aca="true" t="shared" si="8" ref="C29:N29">ROUND((-C9)*$G$3,2)</f>
        <v>-43885.6</v>
      </c>
      <c r="D29" s="16">
        <f t="shared" si="8"/>
        <v>-38632</v>
      </c>
      <c r="E29" s="16">
        <f t="shared" si="8"/>
        <v>-7044.4</v>
      </c>
      <c r="F29" s="16">
        <f t="shared" si="8"/>
        <v>-24569.6</v>
      </c>
      <c r="G29" s="16">
        <f t="shared" si="8"/>
        <v>-40796.8</v>
      </c>
      <c r="H29" s="16">
        <f t="shared" si="8"/>
        <v>-7088.4</v>
      </c>
      <c r="I29" s="16">
        <f t="shared" si="8"/>
        <v>-42508.4</v>
      </c>
      <c r="J29" s="16">
        <f t="shared" si="8"/>
        <v>-30549.2</v>
      </c>
      <c r="K29" s="16">
        <f t="shared" si="8"/>
        <v>-30848.4</v>
      </c>
      <c r="L29" s="16">
        <f t="shared" si="8"/>
        <v>-25863.2</v>
      </c>
      <c r="M29" s="16">
        <f t="shared" si="8"/>
        <v>-11061.6</v>
      </c>
      <c r="N29" s="16">
        <f t="shared" si="8"/>
        <v>-10120</v>
      </c>
      <c r="O29" s="32">
        <f aca="true" t="shared" si="9" ref="O29:O47">SUM(B29:N29)</f>
        <v>-358877.2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-13119.7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-13119.7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-13119.7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-13119.7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-2431.13</v>
      </c>
      <c r="E42" s="35">
        <v>0</v>
      </c>
      <c r="F42" s="35">
        <v>0</v>
      </c>
      <c r="G42" s="35">
        <v>0</v>
      </c>
      <c r="H42" s="35">
        <v>-655.98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-3087.11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698474.1</v>
      </c>
      <c r="C45" s="36">
        <f t="shared" si="11"/>
        <v>490256.5800000001</v>
      </c>
      <c r="D45" s="36">
        <f t="shared" si="11"/>
        <v>465375.63</v>
      </c>
      <c r="E45" s="36">
        <f t="shared" si="11"/>
        <v>140367.73</v>
      </c>
      <c r="F45" s="36">
        <f t="shared" si="11"/>
        <v>489029.03</v>
      </c>
      <c r="G45" s="36">
        <f t="shared" si="11"/>
        <v>610575.6599999999</v>
      </c>
      <c r="H45" s="36">
        <f t="shared" si="11"/>
        <v>115295.13000000002</v>
      </c>
      <c r="I45" s="36">
        <f t="shared" si="11"/>
        <v>455920.82999999996</v>
      </c>
      <c r="J45" s="36">
        <f t="shared" si="11"/>
        <v>433746.86000000004</v>
      </c>
      <c r="K45" s="36">
        <f t="shared" si="11"/>
        <v>577217.49</v>
      </c>
      <c r="L45" s="36">
        <f t="shared" si="11"/>
        <v>573325.55</v>
      </c>
      <c r="M45" s="36">
        <f t="shared" si="11"/>
        <v>298297.77999999997</v>
      </c>
      <c r="N45" s="36">
        <f t="shared" si="11"/>
        <v>137686.14</v>
      </c>
      <c r="O45" s="36">
        <f>SUM(B45:N45)</f>
        <v>5485568.51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698474.1000000001</v>
      </c>
      <c r="C51" s="51">
        <f t="shared" si="12"/>
        <v>490256.57999999996</v>
      </c>
      <c r="D51" s="51">
        <f t="shared" si="12"/>
        <v>465375.64</v>
      </c>
      <c r="E51" s="51">
        <f t="shared" si="12"/>
        <v>140367.73</v>
      </c>
      <c r="F51" s="51">
        <f t="shared" si="12"/>
        <v>489029.03</v>
      </c>
      <c r="G51" s="51">
        <f t="shared" si="12"/>
        <v>610575.66</v>
      </c>
      <c r="H51" s="51">
        <f t="shared" si="12"/>
        <v>115295.13</v>
      </c>
      <c r="I51" s="51">
        <f t="shared" si="12"/>
        <v>455920.83</v>
      </c>
      <c r="J51" s="51">
        <f t="shared" si="12"/>
        <v>433746.87</v>
      </c>
      <c r="K51" s="51">
        <f t="shared" si="12"/>
        <v>577217.48</v>
      </c>
      <c r="L51" s="51">
        <f t="shared" si="12"/>
        <v>573325.55</v>
      </c>
      <c r="M51" s="51">
        <f t="shared" si="12"/>
        <v>298297.78</v>
      </c>
      <c r="N51" s="51">
        <f t="shared" si="12"/>
        <v>137686.15</v>
      </c>
      <c r="O51" s="36">
        <f t="shared" si="12"/>
        <v>5485568.530000001</v>
      </c>
      <c r="Q51"/>
    </row>
    <row r="52" spans="1:18" ht="18.75" customHeight="1">
      <c r="A52" s="26" t="s">
        <v>57</v>
      </c>
      <c r="B52" s="51">
        <v>578802.43</v>
      </c>
      <c r="C52" s="51">
        <v>359582.24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938384.67</v>
      </c>
      <c r="P52"/>
      <c r="Q52"/>
      <c r="R52" s="43"/>
    </row>
    <row r="53" spans="1:16" ht="18.75" customHeight="1">
      <c r="A53" s="26" t="s">
        <v>58</v>
      </c>
      <c r="B53" s="51">
        <v>119671.67</v>
      </c>
      <c r="C53" s="51">
        <v>130674.34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250346.01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465375.64</v>
      </c>
      <c r="E54" s="52">
        <v>0</v>
      </c>
      <c r="F54" s="52">
        <v>0</v>
      </c>
      <c r="G54" s="52">
        <v>0</v>
      </c>
      <c r="H54" s="51">
        <v>115295.13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580670.77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140367.73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140367.73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489029.03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489029.03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610575.66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610575.66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455920.83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455920.83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433746.87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433746.87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577217.48</v>
      </c>
      <c r="L60" s="31">
        <v>573325.55</v>
      </c>
      <c r="M60" s="52">
        <v>0</v>
      </c>
      <c r="N60" s="52">
        <v>0</v>
      </c>
      <c r="O60" s="36">
        <f t="shared" si="13"/>
        <v>1150543.03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298297.78</v>
      </c>
      <c r="N61" s="52">
        <v>0</v>
      </c>
      <c r="O61" s="36">
        <f t="shared" si="13"/>
        <v>298297.78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137686.15</v>
      </c>
      <c r="O62" s="55">
        <f t="shared" si="13"/>
        <v>137686.15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2021-05-20T22:10:34Z</dcterms:modified>
  <cp:category/>
  <cp:version/>
  <cp:contentType/>
  <cp:contentStatus/>
</cp:coreProperties>
</file>