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<sst xmlns="http://schemas.openxmlformats.org/spreadsheetml/2006/main" count="79" uniqueCount="76">
  <si>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</si>
  <si>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</si>
  <si>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</si>
  <si>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</si>
  <si>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</si>
  <si>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</si>
  <si>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</si>
  <si>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</si>
  <si>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</si>
  <si>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</si>
  <si>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</si>
  <si>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</si>
  <si>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</si>
  <si>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</si>
  <si>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</si>
  <si>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</si>
  <si>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</si>
  <si>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</si>
  <si>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</si>
  <si>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</si>
  <si>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</si>
  <si>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</si>
  <si>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</si>
  <si>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</si>
  <si>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</si>
  <si>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</si>
  <si>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</si>
  <si>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</si>
  <si>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</si>
  <si>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</si>
  <si>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</si>
  <si>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</si>
  <si>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</si>
  <si>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</si>
  <si>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</si>
  <si>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</si>
  <si>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</si>
  <si>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</si>
  <si>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</si>
  <si>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</si>
  <si>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</si>
  <si>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</si>
  <si>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</si>
  <si>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</si>
  <si>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</si>
  <si>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</si>
  <si>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</si>
  <si>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</si>
  <si>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</si>
  <si>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</si>
  <si>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</si>
  <si>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</si>
  <si>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</si>
  <si>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</si>
  <si>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</si>
  <si>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</si>
  <si>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</si>
  <si>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</si>
  <si>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</si>
  <si>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</si>
  <si>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</si>
  <si>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</si>
  <si>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</si>
  <si>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</si>
  <si>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</si>
  <si>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</si>
  <si>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</si>
  <si>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</si>
  <si>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</si>
  <si>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</si>
  <si>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</si>
  <si>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</si>
  <si>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</si>
  <si>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03/05/21 - VENCIMENTO 10/05/21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</si>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</sst>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276409</v>
      </c>
      <c r="C7" s="9">
        <f t="shared" si="0"/>
        <v>196603</v>
      </c>
      <c r="D7" s="9">
        <f t="shared" si="0"/>
        <v>221176</v>
      </c>
      <c r="E7" s="9">
        <f t="shared" si="0"/>
        <v>46699</v>
      </c>
      <c r="F7" s="9">
        <f t="shared" si="0"/>
        <v>156268</v>
      </c>
      <c r="G7" s="9">
        <f t="shared" si="0"/>
        <v>253569</v>
      </c>
      <c r="H7" s="9">
        <f t="shared" si="0"/>
        <v>37658</v>
      </c>
      <c r="I7" s="9">
        <f t="shared" si="0"/>
        <v>197047</v>
      </c>
      <c r="J7" s="9">
        <f t="shared" si="0"/>
        <v>178729</v>
      </c>
      <c r="K7" s="9">
        <f t="shared" si="0"/>
        <v>258879</v>
      </c>
      <c r="L7" s="9">
        <f t="shared" si="0"/>
        <v>194781</v>
      </c>
      <c r="M7" s="9">
        <f t="shared" si="0"/>
        <v>88464</v>
      </c>
      <c r="N7" s="9">
        <f t="shared" si="0"/>
        <v>56857</v>
      </c>
      <c r="O7" s="9">
        <f t="shared" si="0"/>
        <v>2163139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12268</v>
      </c>
      <c r="C8" s="11">
        <f t="shared" si="1"/>
        <v>11712</v>
      </c>
      <c r="D8" s="11">
        <f t="shared" si="1"/>
        <v>10122</v>
      </c>
      <c r="E8" s="11">
        <f t="shared" si="1"/>
        <v>1775</v>
      </c>
      <c r="F8" s="11">
        <f t="shared" si="1"/>
        <v>6677</v>
      </c>
      <c r="G8" s="11">
        <f t="shared" si="1"/>
        <v>10746</v>
      </c>
      <c r="H8" s="11">
        <f t="shared" si="1"/>
        <v>2193</v>
      </c>
      <c r="I8" s="11">
        <f t="shared" si="1"/>
        <v>12117</v>
      </c>
      <c r="J8" s="11">
        <f t="shared" si="1"/>
        <v>8704</v>
      </c>
      <c r="K8" s="11">
        <f t="shared" si="1"/>
        <v>8708</v>
      </c>
      <c r="L8" s="11">
        <f t="shared" si="1"/>
        <v>7038</v>
      </c>
      <c r="M8" s="11">
        <f t="shared" si="1"/>
        <v>3564</v>
      </c>
      <c r="N8" s="11">
        <f t="shared" si="1"/>
        <v>3479</v>
      </c>
      <c r="O8" s="11">
        <f t="shared" si="1"/>
        <v>99103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12268</v>
      </c>
      <c r="C9" s="11">
        <v>11712</v>
      </c>
      <c r="D9" s="11">
        <v>10122</v>
      </c>
      <c r="E9" s="11">
        <v>1775</v>
      </c>
      <c r="F9" s="11">
        <v>6677</v>
      </c>
      <c r="G9" s="11">
        <v>10746</v>
      </c>
      <c r="H9" s="11">
        <v>2185</v>
      </c>
      <c r="I9" s="11">
        <v>12117</v>
      </c>
      <c r="J9" s="11">
        <v>8704</v>
      </c>
      <c r="K9" s="11">
        <v>8703</v>
      </c>
      <c r="L9" s="11">
        <v>7038</v>
      </c>
      <c r="M9" s="11">
        <v>3563</v>
      </c>
      <c r="N9" s="11">
        <v>3479</v>
      </c>
      <c r="O9" s="11">
        <f>SUM(B9:N9)</f>
        <v>99089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5</v>
      </c>
      <c r="L10" s="13">
        <v>0</v>
      </c>
      <c r="M10" s="13">
        <v>1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264141</v>
      </c>
      <c r="C11" s="13">
        <v>184891</v>
      </c>
      <c r="D11" s="13">
        <v>211054</v>
      </c>
      <c r="E11" s="13">
        <v>44924</v>
      </c>
      <c r="F11" s="13">
        <v>149591</v>
      </c>
      <c r="G11" s="13">
        <v>242823</v>
      </c>
      <c r="H11" s="13">
        <v>35465</v>
      </c>
      <c r="I11" s="13">
        <v>184930</v>
      </c>
      <c r="J11" s="13">
        <v>170025</v>
      </c>
      <c r="K11" s="13">
        <v>250171</v>
      </c>
      <c r="L11" s="13">
        <v>187743</v>
      </c>
      <c r="M11" s="13">
        <v>84900</v>
      </c>
      <c r="N11" s="13">
        <v>53378</v>
      </c>
      <c r="O11" s="11">
        <f>SUM(B11:N11)</f>
        <v>2064036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1.610050760260676</v>
      </c>
      <c r="C15" s="19">
        <v>1.669868528607629</v>
      </c>
      <c r="D15" s="19">
        <v>1.572470275321841</v>
      </c>
      <c r="E15" s="19">
        <v>1.25735483907076</v>
      </c>
      <c r="F15" s="19">
        <v>2.009038864127995</v>
      </c>
      <c r="G15" s="19">
        <v>2.018658939064054</v>
      </c>
      <c r="H15" s="19">
        <v>2.300491052120887</v>
      </c>
      <c r="I15" s="19">
        <v>1.640006518844428</v>
      </c>
      <c r="J15" s="19">
        <v>1.577073233079346</v>
      </c>
      <c r="K15" s="19">
        <v>1.513168231900794</v>
      </c>
      <c r="L15" s="19">
        <v>1.673768316701195</v>
      </c>
      <c r="M15" s="19">
        <v>1.715425488186174</v>
      </c>
      <c r="N15" s="19">
        <v>1.65738149208442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1058648.64</v>
      </c>
      <c r="C17" s="24">
        <f aca="true" t="shared" si="2" ref="C17:N17">C18+C19+C20+C21+C22+C23+C24+C25</f>
        <v>790799.7</v>
      </c>
      <c r="D17" s="24">
        <f t="shared" si="2"/>
        <v>724858.1499999999</v>
      </c>
      <c r="E17" s="24">
        <f t="shared" si="2"/>
        <v>213524.86000000002</v>
      </c>
      <c r="F17" s="24">
        <f t="shared" si="2"/>
        <v>756436.7400000001</v>
      </c>
      <c r="G17" s="24">
        <f t="shared" si="2"/>
        <v>1022714.21</v>
      </c>
      <c r="H17" s="24">
        <f t="shared" si="2"/>
        <v>227706.84000000003</v>
      </c>
      <c r="I17" s="24">
        <f t="shared" si="2"/>
        <v>771962.5499999999</v>
      </c>
      <c r="J17" s="24">
        <f t="shared" si="2"/>
        <v>661246.8099999999</v>
      </c>
      <c r="K17" s="24">
        <f t="shared" si="2"/>
        <v>899348.5099999999</v>
      </c>
      <c r="L17" s="24">
        <f t="shared" si="2"/>
        <v>858599.91</v>
      </c>
      <c r="M17" s="24">
        <f t="shared" si="2"/>
        <v>463025.0399999999</v>
      </c>
      <c r="N17" s="24">
        <f t="shared" si="2"/>
        <v>255392.48000000004</v>
      </c>
      <c r="O17" s="24">
        <f>O18+O19+O20+O21+O22+O23+O24+O25</f>
        <v>8704264.439999996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609537.13</v>
      </c>
      <c r="C18" s="30">
        <f t="shared" si="3"/>
        <v>447763.33</v>
      </c>
      <c r="D18" s="30">
        <f t="shared" si="3"/>
        <v>441666.35</v>
      </c>
      <c r="E18" s="30">
        <f t="shared" si="3"/>
        <v>159528.45</v>
      </c>
      <c r="F18" s="30">
        <f t="shared" si="3"/>
        <v>361557.27</v>
      </c>
      <c r="G18" s="30">
        <f t="shared" si="3"/>
        <v>482288.24</v>
      </c>
      <c r="H18" s="30">
        <f t="shared" si="3"/>
        <v>96039.2</v>
      </c>
      <c r="I18" s="30">
        <f t="shared" si="3"/>
        <v>445207.99</v>
      </c>
      <c r="J18" s="30">
        <f t="shared" si="3"/>
        <v>406447.62</v>
      </c>
      <c r="K18" s="30">
        <f t="shared" si="3"/>
        <v>556874.62</v>
      </c>
      <c r="L18" s="30">
        <f t="shared" si="3"/>
        <v>476862.84</v>
      </c>
      <c r="M18" s="30">
        <f t="shared" si="3"/>
        <v>250193.88</v>
      </c>
      <c r="N18" s="30">
        <f t="shared" si="3"/>
        <v>145320.81</v>
      </c>
      <c r="O18" s="30">
        <f aca="true" t="shared" si="4" ref="O18:O25">SUM(B18:N18)</f>
        <v>4879287.7299999995</v>
      </c>
    </row>
    <row r="19" spans="1:23" ht="18.75" customHeight="1">
      <c r="A19" s="26" t="s">
        <v>35</v>
      </c>
      <c r="B19" s="30">
        <f>IF(B15&lt;&gt;0,ROUND((B15-1)*B18,2),0)</f>
        <v>371848.59</v>
      </c>
      <c r="C19" s="30">
        <f aca="true" t="shared" si="5" ref="C19:N19">IF(C15&lt;&gt;0,ROUND((C15-1)*C18,2),0)</f>
        <v>299942.56</v>
      </c>
      <c r="D19" s="30">
        <f t="shared" si="5"/>
        <v>252840.86</v>
      </c>
      <c r="E19" s="30">
        <f t="shared" si="5"/>
        <v>41055.42</v>
      </c>
      <c r="F19" s="30">
        <f t="shared" si="5"/>
        <v>364825.34</v>
      </c>
      <c r="G19" s="30">
        <f t="shared" si="5"/>
        <v>491287.23</v>
      </c>
      <c r="H19" s="30">
        <f t="shared" si="5"/>
        <v>124898.12</v>
      </c>
      <c r="I19" s="30">
        <f t="shared" si="5"/>
        <v>284936.02</v>
      </c>
      <c r="J19" s="30">
        <f t="shared" si="5"/>
        <v>234550.04</v>
      </c>
      <c r="K19" s="30">
        <f t="shared" si="5"/>
        <v>285770.36</v>
      </c>
      <c r="L19" s="30">
        <f t="shared" si="5"/>
        <v>321295.07</v>
      </c>
      <c r="M19" s="30">
        <f t="shared" si="5"/>
        <v>178995.08</v>
      </c>
      <c r="N19" s="30">
        <f t="shared" si="5"/>
        <v>95531.21</v>
      </c>
      <c r="O19" s="30">
        <f t="shared" si="4"/>
        <v>3347775.9</v>
      </c>
      <c r="W19" s="62"/>
    </row>
    <row r="20" spans="1:15" ht="18.75" customHeight="1">
      <c r="A20" s="26" t="s">
        <v>36</v>
      </c>
      <c r="B20" s="30">
        <v>36050.88</v>
      </c>
      <c r="C20" s="30">
        <v>26397.72</v>
      </c>
      <c r="D20" s="30">
        <v>18428.49</v>
      </c>
      <c r="E20" s="30">
        <v>7215.86</v>
      </c>
      <c r="F20" s="30">
        <v>17199.63</v>
      </c>
      <c r="G20" s="30">
        <v>27587.86</v>
      </c>
      <c r="H20" s="30">
        <v>4134.02</v>
      </c>
      <c r="I20" s="30">
        <v>14224.99</v>
      </c>
      <c r="J20" s="30">
        <v>22143.87</v>
      </c>
      <c r="K20" s="30">
        <v>32880.32</v>
      </c>
      <c r="L20" s="30">
        <v>33533.87</v>
      </c>
      <c r="M20" s="30">
        <v>13633.49</v>
      </c>
      <c r="N20" s="30">
        <v>7502.19</v>
      </c>
      <c r="O20" s="30">
        <f t="shared" si="4"/>
        <v>260933.18999999997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-3802.26</v>
      </c>
      <c r="E23" s="30">
        <v>-850.3</v>
      </c>
      <c r="F23" s="30">
        <v>0</v>
      </c>
      <c r="G23" s="30">
        <v>0</v>
      </c>
      <c r="H23" s="30">
        <v>-578.31</v>
      </c>
      <c r="I23" s="30">
        <v>0</v>
      </c>
      <c r="J23" s="30">
        <v>-11143.48</v>
      </c>
      <c r="K23" s="30">
        <v>-1127.7</v>
      </c>
      <c r="L23" s="30">
        <v>0</v>
      </c>
      <c r="M23" s="30">
        <v>0</v>
      </c>
      <c r="N23" s="30">
        <v>0</v>
      </c>
      <c r="O23" s="30">
        <f t="shared" si="4"/>
        <v>-17502.05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38955.97</v>
      </c>
      <c r="C25" s="30">
        <v>14155.76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238814.18999999997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-53979.2</v>
      </c>
      <c r="C27" s="30">
        <f>+C28+C30+C41+C42+C45-C46</f>
        <v>-51532.8</v>
      </c>
      <c r="D27" s="30">
        <f t="shared" si="6"/>
        <v>-48060.020000000004</v>
      </c>
      <c r="E27" s="30">
        <f t="shared" si="6"/>
        <v>-7810</v>
      </c>
      <c r="F27" s="30">
        <f t="shared" si="6"/>
        <v>-29378.8</v>
      </c>
      <c r="G27" s="30">
        <f t="shared" si="6"/>
        <v>-47282.4</v>
      </c>
      <c r="H27" s="30">
        <f t="shared" si="6"/>
        <v>-10727.72</v>
      </c>
      <c r="I27" s="30">
        <f t="shared" si="6"/>
        <v>-53314.8</v>
      </c>
      <c r="J27" s="30">
        <f t="shared" si="6"/>
        <v>-38297.6</v>
      </c>
      <c r="K27" s="30">
        <f t="shared" si="6"/>
        <v>-38293.2</v>
      </c>
      <c r="L27" s="30">
        <f t="shared" si="6"/>
        <v>-30967.2</v>
      </c>
      <c r="M27" s="30">
        <f t="shared" si="6"/>
        <v>-15677.2</v>
      </c>
      <c r="N27" s="30">
        <f t="shared" si="6"/>
        <v>-15307.6</v>
      </c>
      <c r="O27" s="30">
        <f t="shared" si="6"/>
        <v>-440628.54</v>
      </c>
    </row>
    <row r="28" spans="1:15" ht="18.75" customHeight="1">
      <c r="A28" s="26" t="s">
        <v>40</v>
      </c>
      <c r="B28" s="31">
        <f>+B29</f>
        <v>-53979.2</v>
      </c>
      <c r="C28" s="31">
        <f>+C29</f>
        <v>-51532.8</v>
      </c>
      <c r="D28" s="31">
        <f aca="true" t="shared" si="7" ref="D28:O28">+D29</f>
        <v>-44536.8</v>
      </c>
      <c r="E28" s="31">
        <f t="shared" si="7"/>
        <v>-7810</v>
      </c>
      <c r="F28" s="31">
        <f t="shared" si="7"/>
        <v>-29378.8</v>
      </c>
      <c r="G28" s="31">
        <f t="shared" si="7"/>
        <v>-47282.4</v>
      </c>
      <c r="H28" s="31">
        <f t="shared" si="7"/>
        <v>-9614</v>
      </c>
      <c r="I28" s="31">
        <f t="shared" si="7"/>
        <v>-53314.8</v>
      </c>
      <c r="J28" s="31">
        <f t="shared" si="7"/>
        <v>-38297.6</v>
      </c>
      <c r="K28" s="31">
        <f t="shared" si="7"/>
        <v>-38293.2</v>
      </c>
      <c r="L28" s="31">
        <f t="shared" si="7"/>
        <v>-30967.2</v>
      </c>
      <c r="M28" s="31">
        <f t="shared" si="7"/>
        <v>-15677.2</v>
      </c>
      <c r="N28" s="31">
        <f t="shared" si="7"/>
        <v>-15307.6</v>
      </c>
      <c r="O28" s="31">
        <f t="shared" si="7"/>
        <v>-435991.6</v>
      </c>
    </row>
    <row r="29" spans="1:26" ht="18.75" customHeight="1">
      <c r="A29" s="27" t="s">
        <v>41</v>
      </c>
      <c r="B29" s="16">
        <f>ROUND((-B9)*$G$3,2)</f>
        <v>-53979.2</v>
      </c>
      <c r="C29" s="16">
        <f aca="true" t="shared" si="8" ref="C29:N29">ROUND((-C9)*$G$3,2)</f>
        <v>-51532.8</v>
      </c>
      <c r="D29" s="16">
        <f t="shared" si="8"/>
        <v>-44536.8</v>
      </c>
      <c r="E29" s="16">
        <f t="shared" si="8"/>
        <v>-7810</v>
      </c>
      <c r="F29" s="16">
        <f t="shared" si="8"/>
        <v>-29378.8</v>
      </c>
      <c r="G29" s="16">
        <f t="shared" si="8"/>
        <v>-47282.4</v>
      </c>
      <c r="H29" s="16">
        <f t="shared" si="8"/>
        <v>-9614</v>
      </c>
      <c r="I29" s="16">
        <f t="shared" si="8"/>
        <v>-53314.8</v>
      </c>
      <c r="J29" s="16">
        <f t="shared" si="8"/>
        <v>-38297.6</v>
      </c>
      <c r="K29" s="16">
        <f t="shared" si="8"/>
        <v>-38293.2</v>
      </c>
      <c r="L29" s="16">
        <f t="shared" si="8"/>
        <v>-30967.2</v>
      </c>
      <c r="M29" s="16">
        <f t="shared" si="8"/>
        <v>-15677.2</v>
      </c>
      <c r="N29" s="16">
        <f t="shared" si="8"/>
        <v>-15307.6</v>
      </c>
      <c r="O29" s="32">
        <f aca="true" t="shared" si="9" ref="O29:O46">SUM(B29:N29)</f>
        <v>-435991.6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-3523.22</v>
      </c>
      <c r="E41" s="35">
        <v>0</v>
      </c>
      <c r="F41" s="35">
        <v>0</v>
      </c>
      <c r="G41" s="35">
        <v>0</v>
      </c>
      <c r="H41" s="35">
        <v>-1113.72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-4636.94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1004669.44</v>
      </c>
      <c r="C44" s="36">
        <f t="shared" si="11"/>
        <v>739266.8999999999</v>
      </c>
      <c r="D44" s="36">
        <f t="shared" si="11"/>
        <v>676798.1299999999</v>
      </c>
      <c r="E44" s="36">
        <f t="shared" si="11"/>
        <v>205714.86000000002</v>
      </c>
      <c r="F44" s="36">
        <f t="shared" si="11"/>
        <v>727057.9400000001</v>
      </c>
      <c r="G44" s="36">
        <f t="shared" si="11"/>
        <v>975431.8099999999</v>
      </c>
      <c r="H44" s="36">
        <f t="shared" si="11"/>
        <v>216979.12000000002</v>
      </c>
      <c r="I44" s="36">
        <f t="shared" si="11"/>
        <v>718647.7499999999</v>
      </c>
      <c r="J44" s="36">
        <f t="shared" si="11"/>
        <v>622949.21</v>
      </c>
      <c r="K44" s="36">
        <f t="shared" si="11"/>
        <v>861055.3099999999</v>
      </c>
      <c r="L44" s="36">
        <f t="shared" si="11"/>
        <v>827632.7100000001</v>
      </c>
      <c r="M44" s="36">
        <f t="shared" si="11"/>
        <v>447347.8399999999</v>
      </c>
      <c r="N44" s="36">
        <f t="shared" si="11"/>
        <v>240084.88000000003</v>
      </c>
      <c r="O44" s="36">
        <f>SUM(B44:N44)</f>
        <v>8263635.8999999985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1004669.43</v>
      </c>
      <c r="C50" s="51">
        <f t="shared" si="12"/>
        <v>739266.9099999999</v>
      </c>
      <c r="D50" s="51">
        <f t="shared" si="12"/>
        <v>676798.13</v>
      </c>
      <c r="E50" s="51">
        <f t="shared" si="12"/>
        <v>205714.86</v>
      </c>
      <c r="F50" s="51">
        <f t="shared" si="12"/>
        <v>727057.94</v>
      </c>
      <c r="G50" s="51">
        <f t="shared" si="12"/>
        <v>975431.8</v>
      </c>
      <c r="H50" s="51">
        <f t="shared" si="12"/>
        <v>216979.11</v>
      </c>
      <c r="I50" s="51">
        <f t="shared" si="12"/>
        <v>718647.75</v>
      </c>
      <c r="J50" s="51">
        <f t="shared" si="12"/>
        <v>622949.21</v>
      </c>
      <c r="K50" s="51">
        <f t="shared" si="12"/>
        <v>861055.31</v>
      </c>
      <c r="L50" s="51">
        <f t="shared" si="12"/>
        <v>827632.72</v>
      </c>
      <c r="M50" s="51">
        <f t="shared" si="12"/>
        <v>447347.85</v>
      </c>
      <c r="N50" s="51">
        <f t="shared" si="12"/>
        <v>240084.87</v>
      </c>
      <c r="O50" s="36">
        <f t="shared" si="12"/>
        <v>8263635.89</v>
      </c>
      <c r="Q50"/>
    </row>
    <row r="51" spans="1:18" ht="18.75" customHeight="1">
      <c r="A51" s="26" t="s">
        <v>57</v>
      </c>
      <c r="B51" s="51">
        <v>829682.15</v>
      </c>
      <c r="C51" s="51">
        <v>539861.34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1369543.49</v>
      </c>
      <c r="P51"/>
      <c r="Q51"/>
      <c r="R51" s="43"/>
    </row>
    <row r="52" spans="1:16" ht="18.75" customHeight="1">
      <c r="A52" s="26" t="s">
        <v>58</v>
      </c>
      <c r="B52" s="51">
        <v>174987.28</v>
      </c>
      <c r="C52" s="51">
        <v>199405.57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374392.85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676798.13</v>
      </c>
      <c r="E53" s="52">
        <v>0</v>
      </c>
      <c r="F53" s="52">
        <v>0</v>
      </c>
      <c r="G53" s="52">
        <v>0</v>
      </c>
      <c r="H53" s="51">
        <v>216979.11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893777.24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205714.86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205714.86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727057.94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727057.94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975431.8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975431.8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718647.75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718647.75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622949.21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622949.21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861055.31</v>
      </c>
      <c r="L59" s="31">
        <v>827632.72</v>
      </c>
      <c r="M59" s="52">
        <v>0</v>
      </c>
      <c r="N59" s="52">
        <v>0</v>
      </c>
      <c r="O59" s="36">
        <f t="shared" si="13"/>
        <v>1688688.03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447347.85</v>
      </c>
      <c r="N60" s="52">
        <v>0</v>
      </c>
      <c r="O60" s="36">
        <f t="shared" si="13"/>
        <v>447347.85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240084.87</v>
      </c>
      <c r="O61" s="55">
        <f t="shared" si="13"/>
        <v>240084.87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2021-05-07T14:39:54Z</dcterms:modified>
  <cp:category/>
  <cp:version/>
  <cp:contentType/>
  <cp:contentStatus/>
</cp:coreProperties>
</file>