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<sst xmlns="http://schemas.openxmlformats.org/spreadsheetml/2006/main" count="79" uniqueCount="78">
  <si>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</si>
  <si>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</si>
  <si>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</si>
  <si>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</si>
  <si>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</si>
  <si>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</si>
  <si>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</si>
  <si>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</si>
  <si>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</si>
  <si>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</si>
  <si>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</si>
  <si>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</si>
  <si>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</si>
  <si>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</si>
  <si>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</si>
  <si>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</si>
  <si>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</si>
  <si>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</si>
  <si>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</si>
  <si>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</si>
  <si>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</si>
  <si>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</si>
  <si>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</si>
  <si>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</si>
  <si>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</si>
  <si>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</si>
  <si>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</si>
  <si>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</si>
  <si>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</si>
  <si>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</si>
  <si>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</si>
  <si>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</si>
  <si>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</si>
  <si>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</si>
  <si>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</si>
  <si>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</si>
  <si>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</si>
  <si>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</si>
  <si>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</si>
  <si>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</si>
  <si>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</si>
  <si>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</si>
  <si>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</si>
  <si>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</si>
  <si>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</si>
  <si>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</si>
  <si>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</si>
  <si>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</si>
  <si>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</si>
  <si>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</si>
  <si>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</si>
  <si>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</si>
  <si>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</si>
  <si>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</si>
  <si>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</si>
  <si>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</si>
  <si>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</si>
  <si>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</si>
  <si>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</si>
  <si>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</si>
  <si>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</si>
  <si>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</si>
  <si>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</si>
  <si>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</si>
  <si>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</si>
  <si>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</si>
  <si>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</si>
  <si>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</si>
  <si>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</si>
  <si>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</si>
  <si>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</si>
  <si>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</si>
  <si>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</si>
  <si>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</si>
  <si>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</si>
  <si>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</si>
  <si>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29/05/21 - VENCIMENTO 07/06/21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</si>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</sst>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36078</v>
      </c>
      <c r="C7" s="10">
        <f>C8+C11</f>
        <v>44209</v>
      </c>
      <c r="D7" s="10">
        <f aca="true" t="shared" si="0" ref="D7:K7">D8+D11</f>
        <v>130479</v>
      </c>
      <c r="E7" s="10">
        <f t="shared" si="0"/>
        <v>123137</v>
      </c>
      <c r="F7" s="10">
        <f t="shared" si="0"/>
        <v>118943</v>
      </c>
      <c r="G7" s="10">
        <f t="shared" si="0"/>
        <v>54220</v>
      </c>
      <c r="H7" s="10">
        <f t="shared" si="0"/>
        <v>24353</v>
      </c>
      <c r="I7" s="10">
        <f t="shared" si="0"/>
        <v>53275</v>
      </c>
      <c r="J7" s="10">
        <f t="shared" si="0"/>
        <v>33590</v>
      </c>
      <c r="K7" s="10">
        <f t="shared" si="0"/>
        <v>91331</v>
      </c>
      <c r="L7" s="10">
        <f>SUM(B7:K7)</f>
        <v>709615</v>
      </c>
      <c r="M7" s="11"/>
    </row>
    <row r="8" spans="1:13" ht="17.25" customHeight="1">
      <c r="A8" s="12" t="s">
        <v>18</v>
      </c>
      <c r="B8" s="13">
        <f>B9+B10</f>
        <v>3432</v>
      </c>
      <c r="C8" s="13">
        <f aca="true" t="shared" si="1" ref="C8:K8">C9+C10</f>
        <v>3646</v>
      </c>
      <c r="D8" s="13">
        <f t="shared" si="1"/>
        <v>11652</v>
      </c>
      <c r="E8" s="13">
        <f t="shared" si="1"/>
        <v>9773</v>
      </c>
      <c r="F8" s="13">
        <f t="shared" si="1"/>
        <v>9085</v>
      </c>
      <c r="G8" s="13">
        <f t="shared" si="1"/>
        <v>4661</v>
      </c>
      <c r="H8" s="13">
        <f t="shared" si="1"/>
        <v>1810</v>
      </c>
      <c r="I8" s="13">
        <f t="shared" si="1"/>
        <v>2970</v>
      </c>
      <c r="J8" s="13">
        <f t="shared" si="1"/>
        <v>2165</v>
      </c>
      <c r="K8" s="13">
        <f t="shared" si="1"/>
        <v>6240</v>
      </c>
      <c r="L8" s="13">
        <f>SUM(B8:K8)</f>
        <v>55434</v>
      </c>
      <c r="M8"/>
    </row>
    <row r="9" spans="1:13" ht="17.25" customHeight="1">
      <c r="A9" s="14" t="s">
        <v>19</v>
      </c>
      <c r="B9" s="15">
        <v>3432</v>
      </c>
      <c r="C9" s="15">
        <v>3646</v>
      </c>
      <c r="D9" s="15">
        <v>11652</v>
      </c>
      <c r="E9" s="15">
        <v>9773</v>
      </c>
      <c r="F9" s="15">
        <v>9085</v>
      </c>
      <c r="G9" s="15">
        <v>4661</v>
      </c>
      <c r="H9" s="15">
        <v>1807</v>
      </c>
      <c r="I9" s="15">
        <v>2970</v>
      </c>
      <c r="J9" s="15">
        <v>2165</v>
      </c>
      <c r="K9" s="15">
        <v>6240</v>
      </c>
      <c r="L9" s="13">
        <f>SUM(B9:K9)</f>
        <v>55431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32646</v>
      </c>
      <c r="C11" s="15">
        <v>40563</v>
      </c>
      <c r="D11" s="15">
        <v>118827</v>
      </c>
      <c r="E11" s="15">
        <v>113364</v>
      </c>
      <c r="F11" s="15">
        <v>109858</v>
      </c>
      <c r="G11" s="15">
        <v>49559</v>
      </c>
      <c r="H11" s="15">
        <v>22543</v>
      </c>
      <c r="I11" s="15">
        <v>50305</v>
      </c>
      <c r="J11" s="15">
        <v>31425</v>
      </c>
      <c r="K11" s="15">
        <v>85091</v>
      </c>
      <c r="L11" s="13">
        <f>SUM(B11:K11)</f>
        <v>654181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1.33558725621339</v>
      </c>
      <c r="C15" s="22">
        <v>1.569722278431094</v>
      </c>
      <c r="D15" s="22">
        <v>1.546382514630702</v>
      </c>
      <c r="E15" s="22">
        <v>1.403893845396758</v>
      </c>
      <c r="F15" s="22">
        <v>1.64149373991166</v>
      </c>
      <c r="G15" s="22">
        <v>1.497637974001753</v>
      </c>
      <c r="H15" s="22">
        <v>1.63956402655991</v>
      </c>
      <c r="I15" s="22">
        <v>1.442034471990875</v>
      </c>
      <c r="J15" s="22">
        <v>1.827905643059955</v>
      </c>
      <c r="K15" s="22">
        <v>1.354953176120668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281654.52999999997</v>
      </c>
      <c r="C17" s="25">
        <f aca="true" t="shared" si="2" ref="C17:K17">C18+C19+C20+C21+C22+C23+C24</f>
        <v>217042.10000000003</v>
      </c>
      <c r="D17" s="25">
        <f t="shared" si="2"/>
        <v>759173.3300000001</v>
      </c>
      <c r="E17" s="25">
        <f t="shared" si="2"/>
        <v>650804.35</v>
      </c>
      <c r="F17" s="25">
        <f t="shared" si="2"/>
        <v>656657.36</v>
      </c>
      <c r="G17" s="25">
        <f t="shared" si="2"/>
        <v>300928.99</v>
      </c>
      <c r="H17" s="25">
        <f t="shared" si="2"/>
        <v>165314.66999999998</v>
      </c>
      <c r="I17" s="25">
        <f t="shared" si="2"/>
        <v>256012.55000000002</v>
      </c>
      <c r="J17" s="25">
        <f t="shared" si="2"/>
        <v>224917.33</v>
      </c>
      <c r="K17" s="25">
        <f t="shared" si="2"/>
        <v>368047.46</v>
      </c>
      <c r="L17" s="25">
        <f>L18+L19+L20+L21+L22+L23+L24</f>
        <v>3880552.6700000004</v>
      </c>
      <c r="M17"/>
    </row>
    <row r="18" spans="1:13" ht="17.25" customHeight="1">
      <c r="A18" s="26" t="s">
        <v>24</v>
      </c>
      <c r="B18" s="33">
        <f aca="true" t="shared" si="3" ref="B18:K18">ROUND(B13*B7,2)</f>
        <v>209544.63</v>
      </c>
      <c r="C18" s="33">
        <f t="shared" si="3"/>
        <v>135337.01</v>
      </c>
      <c r="D18" s="33">
        <f t="shared" si="3"/>
        <v>475700.34</v>
      </c>
      <c r="E18" s="33">
        <f t="shared" si="3"/>
        <v>454006.12</v>
      </c>
      <c r="F18" s="33">
        <f t="shared" si="3"/>
        <v>388206.16</v>
      </c>
      <c r="G18" s="33">
        <f t="shared" si="3"/>
        <v>194460.03</v>
      </c>
      <c r="H18" s="33">
        <f t="shared" si="3"/>
        <v>96233.31</v>
      </c>
      <c r="I18" s="33">
        <f t="shared" si="3"/>
        <v>174853.88</v>
      </c>
      <c r="J18" s="33">
        <f t="shared" si="3"/>
        <v>118703.7</v>
      </c>
      <c r="K18" s="33">
        <f t="shared" si="3"/>
        <v>263517.33</v>
      </c>
      <c r="L18" s="33">
        <f aca="true" t="shared" si="4" ref="L18:L24">SUM(B18:K18)</f>
        <v>2510562.5100000002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70320.51</v>
      </c>
      <c r="C19" s="33">
        <f t="shared" si="5"/>
        <v>77104.51</v>
      </c>
      <c r="D19" s="33">
        <f t="shared" si="5"/>
        <v>259914.35</v>
      </c>
      <c r="E19" s="33">
        <f t="shared" si="5"/>
        <v>183370.28</v>
      </c>
      <c r="F19" s="33">
        <f t="shared" si="5"/>
        <v>249031.82</v>
      </c>
      <c r="G19" s="33">
        <f t="shared" si="5"/>
        <v>96770.7</v>
      </c>
      <c r="H19" s="33">
        <f t="shared" si="5"/>
        <v>61547.36</v>
      </c>
      <c r="I19" s="33">
        <f t="shared" si="5"/>
        <v>77291.44</v>
      </c>
      <c r="J19" s="33">
        <f t="shared" si="5"/>
        <v>98275.46</v>
      </c>
      <c r="K19" s="33">
        <f t="shared" si="5"/>
        <v>93536.31</v>
      </c>
      <c r="L19" s="33">
        <f t="shared" si="4"/>
        <v>1267162.74</v>
      </c>
      <c r="M19"/>
    </row>
    <row r="20" spans="1:13" ht="17.25" customHeight="1">
      <c r="A20" s="27" t="s">
        <v>26</v>
      </c>
      <c r="B20" s="33">
        <v>448.16</v>
      </c>
      <c r="C20" s="33">
        <v>3259.35</v>
      </c>
      <c r="D20" s="33">
        <v>20876.18</v>
      </c>
      <c r="E20" s="33">
        <v>15074.52</v>
      </c>
      <c r="F20" s="33">
        <v>18078.15</v>
      </c>
      <c r="G20" s="33">
        <v>10052.56</v>
      </c>
      <c r="H20" s="33">
        <v>6192.77</v>
      </c>
      <c r="I20" s="33">
        <v>2526</v>
      </c>
      <c r="J20" s="33">
        <v>5255.71</v>
      </c>
      <c r="K20" s="33">
        <v>8311.36</v>
      </c>
      <c r="L20" s="33">
        <f t="shared" si="4"/>
        <v>90074.76000000001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-354.3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-354.3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-35096.2</v>
      </c>
      <c r="C27" s="33">
        <f t="shared" si="6"/>
        <v>-16042.4</v>
      </c>
      <c r="D27" s="33">
        <f t="shared" si="6"/>
        <v>-51268.8</v>
      </c>
      <c r="E27" s="33">
        <f t="shared" si="6"/>
        <v>-47561.75</v>
      </c>
      <c r="F27" s="33">
        <f t="shared" si="6"/>
        <v>-39974</v>
      </c>
      <c r="G27" s="33">
        <f t="shared" si="6"/>
        <v>-20508.4</v>
      </c>
      <c r="H27" s="33">
        <f t="shared" si="6"/>
        <v>-15788.76</v>
      </c>
      <c r="I27" s="33">
        <f t="shared" si="6"/>
        <v>-13068</v>
      </c>
      <c r="J27" s="33">
        <f t="shared" si="6"/>
        <v>-9526</v>
      </c>
      <c r="K27" s="33">
        <f t="shared" si="6"/>
        <v>-27456</v>
      </c>
      <c r="L27" s="33">
        <f aca="true" t="shared" si="7" ref="L27:L33">SUM(B27:K27)</f>
        <v>-276290.31</v>
      </c>
      <c r="M27"/>
    </row>
    <row r="28" spans="1:13" ht="18.75" customHeight="1">
      <c r="A28" s="27" t="s">
        <v>30</v>
      </c>
      <c r="B28" s="33">
        <f>B29+B30+B31+B32</f>
        <v>-15100.8</v>
      </c>
      <c r="C28" s="33">
        <f aca="true" t="shared" si="8" ref="C28:K28">C29+C30+C31+C32</f>
        <v>-16042.4</v>
      </c>
      <c r="D28" s="33">
        <f t="shared" si="8"/>
        <v>-51268.8</v>
      </c>
      <c r="E28" s="33">
        <f t="shared" si="8"/>
        <v>-43001.2</v>
      </c>
      <c r="F28" s="33">
        <f t="shared" si="8"/>
        <v>-39974</v>
      </c>
      <c r="G28" s="33">
        <f t="shared" si="8"/>
        <v>-20508.4</v>
      </c>
      <c r="H28" s="33">
        <f t="shared" si="8"/>
        <v>-7950.8</v>
      </c>
      <c r="I28" s="33">
        <f t="shared" si="8"/>
        <v>-13068</v>
      </c>
      <c r="J28" s="33">
        <f t="shared" si="8"/>
        <v>-9526</v>
      </c>
      <c r="K28" s="33">
        <f t="shared" si="8"/>
        <v>-27456</v>
      </c>
      <c r="L28" s="33">
        <f t="shared" si="7"/>
        <v>-243896.4</v>
      </c>
      <c r="M28"/>
    </row>
    <row r="29" spans="1:13" s="36" customFormat="1" ht="18.75" customHeight="1">
      <c r="A29" s="34" t="s">
        <v>58</v>
      </c>
      <c r="B29" s="33">
        <f>-ROUND((B9)*$E$3,2)</f>
        <v>-15100.8</v>
      </c>
      <c r="C29" s="33">
        <f aca="true" t="shared" si="9" ref="C29:K29">-ROUND((C9)*$E$3,2)</f>
        <v>-16042.4</v>
      </c>
      <c r="D29" s="33">
        <f t="shared" si="9"/>
        <v>-51268.8</v>
      </c>
      <c r="E29" s="33">
        <f t="shared" si="9"/>
        <v>-43001.2</v>
      </c>
      <c r="F29" s="33">
        <f t="shared" si="9"/>
        <v>-39974</v>
      </c>
      <c r="G29" s="33">
        <f t="shared" si="9"/>
        <v>-20508.4</v>
      </c>
      <c r="H29" s="33">
        <f t="shared" si="9"/>
        <v>-7950.8</v>
      </c>
      <c r="I29" s="33">
        <f t="shared" si="9"/>
        <v>-13068</v>
      </c>
      <c r="J29" s="33">
        <f t="shared" si="9"/>
        <v>-9526</v>
      </c>
      <c r="K29" s="33">
        <f t="shared" si="9"/>
        <v>-27456</v>
      </c>
      <c r="L29" s="33">
        <f t="shared" si="7"/>
        <v>-243896.4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246558.32999999996</v>
      </c>
      <c r="C48" s="41">
        <f aca="true" t="shared" si="12" ref="C48:K48">IF(C17+C27+C40+C49&lt;0,0,C17+C27+C49)</f>
        <v>200999.70000000004</v>
      </c>
      <c r="D48" s="41">
        <f t="shared" si="12"/>
        <v>707904.53</v>
      </c>
      <c r="E48" s="41">
        <f t="shared" si="12"/>
        <v>603242.6</v>
      </c>
      <c r="F48" s="41">
        <f t="shared" si="12"/>
        <v>616683.36</v>
      </c>
      <c r="G48" s="41">
        <f t="shared" si="12"/>
        <v>280420.58999999997</v>
      </c>
      <c r="H48" s="41">
        <f t="shared" si="12"/>
        <v>149525.90999999997</v>
      </c>
      <c r="I48" s="41">
        <f t="shared" si="12"/>
        <v>242944.55000000002</v>
      </c>
      <c r="J48" s="41">
        <f t="shared" si="12"/>
        <v>215391.33</v>
      </c>
      <c r="K48" s="41">
        <f t="shared" si="12"/>
        <v>340591.46</v>
      </c>
      <c r="L48" s="42">
        <f>SUM(B48:K48)</f>
        <v>3604262.36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246558.33</v>
      </c>
      <c r="C54" s="41">
        <f aca="true" t="shared" si="14" ref="C54:J54">SUM(C55:C66)</f>
        <v>200999.7</v>
      </c>
      <c r="D54" s="41">
        <f t="shared" si="14"/>
        <v>707904.53</v>
      </c>
      <c r="E54" s="41">
        <f t="shared" si="14"/>
        <v>603242.6</v>
      </c>
      <c r="F54" s="41">
        <f t="shared" si="14"/>
        <v>616683.37</v>
      </c>
      <c r="G54" s="41">
        <f t="shared" si="14"/>
        <v>280420.59</v>
      </c>
      <c r="H54" s="41">
        <f t="shared" si="14"/>
        <v>149525.92</v>
      </c>
      <c r="I54" s="41">
        <f>SUM(I55:I69)</f>
        <v>242944.55</v>
      </c>
      <c r="J54" s="41">
        <f t="shared" si="14"/>
        <v>215391.33</v>
      </c>
      <c r="K54" s="41">
        <f>SUM(K55:K68)</f>
        <v>340591.47</v>
      </c>
      <c r="L54" s="46">
        <f>SUM(B54:K54)</f>
        <v>3604262.3899999997</v>
      </c>
      <c r="M54" s="40"/>
    </row>
    <row r="55" spans="1:13" ht="18.75" customHeight="1">
      <c r="A55" s="47" t="s">
        <v>51</v>
      </c>
      <c r="B55" s="48">
        <v>246558.33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246558.33</v>
      </c>
      <c r="M55" s="40"/>
    </row>
    <row r="56" spans="1:12" ht="18.75" customHeight="1">
      <c r="A56" s="47" t="s">
        <v>61</v>
      </c>
      <c r="B56" s="17">
        <v>0</v>
      </c>
      <c r="C56" s="48">
        <v>175693.84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175693.84</v>
      </c>
    </row>
    <row r="57" spans="1:12" ht="18.75" customHeight="1">
      <c r="A57" s="47" t="s">
        <v>62</v>
      </c>
      <c r="B57" s="17">
        <v>0</v>
      </c>
      <c r="C57" s="48">
        <v>25305.86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25305.86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707904.53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707904.53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603242.6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603242.6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616683.37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616683.37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280420.59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280420.59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149525.92</v>
      </c>
      <c r="I62" s="17">
        <v>0</v>
      </c>
      <c r="J62" s="17">
        <v>0</v>
      </c>
      <c r="K62" s="17">
        <v>0</v>
      </c>
      <c r="L62" s="46">
        <f t="shared" si="15"/>
        <v>149525.92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215391.33</v>
      </c>
      <c r="K64" s="17">
        <v>0</v>
      </c>
      <c r="L64" s="46">
        <f t="shared" si="15"/>
        <v>215391.33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174485.01</v>
      </c>
      <c r="L65" s="46">
        <f t="shared" si="15"/>
        <v>174485.01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166106.46</v>
      </c>
      <c r="L66" s="46">
        <f t="shared" si="15"/>
        <v>166106.46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242944.55</v>
      </c>
      <c r="J69" s="53">
        <v>0</v>
      </c>
      <c r="K69" s="53">
        <v>0</v>
      </c>
      <c r="L69" s="51">
        <f>SUM(B69:K69)</f>
        <v>242944.55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2021-06-04T17:44:40Z</dcterms:modified>
  <cp:category/>
  <cp:version/>
  <cp:contentType/>
  <cp:contentStatus/>
</cp:coreProperties>
</file>