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<sst xmlns="http://schemas.openxmlformats.org/spreadsheetml/2006/main" count="79" uniqueCount="78">
  <si>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</si>
  <si>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</si>
  <si>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</si>
  <si>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</si>
  <si>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</si>
  <si>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</si>
  <si>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</si>
  <si>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</si>
  <si>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</si>
  <si>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</si>
  <si>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</si>
  <si>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</si>
  <si>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</si>
  <si>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</si>
  <si>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</si>
  <si>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</si>
  <si>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</si>
  <si>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</si>
  <si>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</si>
  <si>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</si>
  <si>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</si>
  <si>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</si>
  <si>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</si>
  <si>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</si>
  <si>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</si>
  <si>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</si>
  <si>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</si>
  <si>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</si>
  <si>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</si>
  <si>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</si>
  <si>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</si>
  <si>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</si>
  <si>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</si>
  <si>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</si>
  <si>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</si>
  <si>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</si>
  <si>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</si>
  <si>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</si>
  <si>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</si>
  <si>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</si>
  <si>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</si>
  <si>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</si>
  <si>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</si>
  <si>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</si>
  <si>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</si>
  <si>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</si>
  <si>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</si>
  <si>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</si>
  <si>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</si>
  <si>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</si>
  <si>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</si>
  <si>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</si>
  <si>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</si>
  <si>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</si>
  <si>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</si>
  <si>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</si>
  <si>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</si>
  <si>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</si>
  <si>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</si>
  <si>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</si>
  <si>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</si>
  <si>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</si>
  <si>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</si>
  <si>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</si>
  <si>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</si>
  <si>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</si>
  <si>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</si>
  <si>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</si>
  <si>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</si>
  <si>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</si>
  <si>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</si>
  <si>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</si>
  <si>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</si>
  <si>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</si>
  <si>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</si>
  <si>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</si>
  <si>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27/05/21 - VENCIMENTO 04/06/21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</si>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</sst>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60705</v>
      </c>
      <c r="C7" s="10">
        <f>C8+C11</f>
        <v>76500</v>
      </c>
      <c r="D7" s="10">
        <f aca="true" t="shared" si="0" ref="D7:K7">D8+D11</f>
        <v>216483</v>
      </c>
      <c r="E7" s="10">
        <f t="shared" si="0"/>
        <v>190352</v>
      </c>
      <c r="F7" s="10">
        <f t="shared" si="0"/>
        <v>195693</v>
      </c>
      <c r="G7" s="10">
        <f t="shared" si="0"/>
        <v>101775</v>
      </c>
      <c r="H7" s="10">
        <f t="shared" si="0"/>
        <v>51267</v>
      </c>
      <c r="I7" s="10">
        <f t="shared" si="0"/>
        <v>93394</v>
      </c>
      <c r="J7" s="10">
        <f t="shared" si="0"/>
        <v>76856</v>
      </c>
      <c r="K7" s="10">
        <f t="shared" si="0"/>
        <v>153490</v>
      </c>
      <c r="L7" s="10">
        <f>SUM(B7:K7)</f>
        <v>1216515</v>
      </c>
      <c r="M7" s="11"/>
    </row>
    <row r="8" spans="1:13" ht="17.25" customHeight="1">
      <c r="A8" s="12" t="s">
        <v>18</v>
      </c>
      <c r="B8" s="13">
        <f>B9+B10</f>
        <v>4155</v>
      </c>
      <c r="C8" s="13">
        <f aca="true" t="shared" si="1" ref="C8:K8">C9+C10</f>
        <v>4971</v>
      </c>
      <c r="D8" s="13">
        <f t="shared" si="1"/>
        <v>13939</v>
      </c>
      <c r="E8" s="13">
        <f t="shared" si="1"/>
        <v>11621</v>
      </c>
      <c r="F8" s="13">
        <f t="shared" si="1"/>
        <v>11183</v>
      </c>
      <c r="G8" s="13">
        <f t="shared" si="1"/>
        <v>6621</v>
      </c>
      <c r="H8" s="13">
        <f t="shared" si="1"/>
        <v>3170</v>
      </c>
      <c r="I8" s="13">
        <f t="shared" si="1"/>
        <v>4194</v>
      </c>
      <c r="J8" s="13">
        <f t="shared" si="1"/>
        <v>4272</v>
      </c>
      <c r="K8" s="13">
        <f t="shared" si="1"/>
        <v>8815</v>
      </c>
      <c r="L8" s="13">
        <f>SUM(B8:K8)</f>
        <v>72941</v>
      </c>
      <c r="M8"/>
    </row>
    <row r="9" spans="1:13" ht="17.25" customHeight="1">
      <c r="A9" s="14" t="s">
        <v>19</v>
      </c>
      <c r="B9" s="15">
        <v>4154</v>
      </c>
      <c r="C9" s="15">
        <v>4971</v>
      </c>
      <c r="D9" s="15">
        <v>13939</v>
      </c>
      <c r="E9" s="15">
        <v>11621</v>
      </c>
      <c r="F9" s="15">
        <v>11183</v>
      </c>
      <c r="G9" s="15">
        <v>6621</v>
      </c>
      <c r="H9" s="15">
        <v>3169</v>
      </c>
      <c r="I9" s="15">
        <v>4194</v>
      </c>
      <c r="J9" s="15">
        <v>4272</v>
      </c>
      <c r="K9" s="15">
        <v>8815</v>
      </c>
      <c r="L9" s="13">
        <f>SUM(B9:K9)</f>
        <v>72939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56550</v>
      </c>
      <c r="C11" s="15">
        <v>71529</v>
      </c>
      <c r="D11" s="15">
        <v>202544</v>
      </c>
      <c r="E11" s="15">
        <v>178731</v>
      </c>
      <c r="F11" s="15">
        <v>184510</v>
      </c>
      <c r="G11" s="15">
        <v>95154</v>
      </c>
      <c r="H11" s="15">
        <v>48097</v>
      </c>
      <c r="I11" s="15">
        <v>89200</v>
      </c>
      <c r="J11" s="15">
        <v>72584</v>
      </c>
      <c r="K11" s="15">
        <v>144675</v>
      </c>
      <c r="L11" s="13">
        <f>SUM(B11:K11)</f>
        <v>1143574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1.36068604993345</v>
      </c>
      <c r="C15" s="22">
        <v>1.607185455742609</v>
      </c>
      <c r="D15" s="22">
        <v>1.568300439645249</v>
      </c>
      <c r="E15" s="22">
        <v>1.423256365391197</v>
      </c>
      <c r="F15" s="22">
        <v>1.670623815927433</v>
      </c>
      <c r="G15" s="22">
        <v>1.608339673526708</v>
      </c>
      <c r="H15" s="22">
        <v>1.643089356316161</v>
      </c>
      <c r="I15" s="22">
        <v>1.485599312182515</v>
      </c>
      <c r="J15" s="22">
        <v>1.834183325830036</v>
      </c>
      <c r="K15" s="22">
        <v>1.411000074855647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482346.21</v>
      </c>
      <c r="C17" s="25">
        <f aca="true" t="shared" si="2" ref="C17:K17">C18+C19+C20+C21+C22+C23+C24</f>
        <v>382697.63</v>
      </c>
      <c r="D17" s="25">
        <f t="shared" si="2"/>
        <v>1265653.7</v>
      </c>
      <c r="E17" s="25">
        <f t="shared" si="2"/>
        <v>1016301.5699999998</v>
      </c>
      <c r="F17" s="25">
        <f t="shared" si="2"/>
        <v>1094313.03</v>
      </c>
      <c r="G17" s="25">
        <f t="shared" si="2"/>
        <v>605147.72</v>
      </c>
      <c r="H17" s="25">
        <f t="shared" si="2"/>
        <v>345569.19</v>
      </c>
      <c r="I17" s="25">
        <f t="shared" si="2"/>
        <v>460834.62</v>
      </c>
      <c r="J17" s="25">
        <f t="shared" si="2"/>
        <v>509568.04000000004</v>
      </c>
      <c r="K17" s="25">
        <f t="shared" si="2"/>
        <v>640251.7799999999</v>
      </c>
      <c r="L17" s="25">
        <f>L18+L19+L20+L21+L22+L23+L24</f>
        <v>6802683.489999999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352580.71</v>
      </c>
      <c r="C18" s="33">
        <f t="shared" si="3"/>
        <v>234189.45</v>
      </c>
      <c r="D18" s="33">
        <f t="shared" si="3"/>
        <v>789253.72</v>
      </c>
      <c r="E18" s="33">
        <f t="shared" si="3"/>
        <v>701827.82</v>
      </c>
      <c r="F18" s="33">
        <f t="shared" si="3"/>
        <v>638702.81</v>
      </c>
      <c r="G18" s="33">
        <f t="shared" si="3"/>
        <v>365016.04</v>
      </c>
      <c r="H18" s="33">
        <f t="shared" si="3"/>
        <v>202586.68</v>
      </c>
      <c r="I18" s="33">
        <f t="shared" si="3"/>
        <v>306528.45</v>
      </c>
      <c r="J18" s="33">
        <f t="shared" si="3"/>
        <v>271601.42</v>
      </c>
      <c r="K18" s="33">
        <f t="shared" si="3"/>
        <v>442864.7</v>
      </c>
      <c r="L18" s="33">
        <f aca="true" t="shared" si="4" ref="L18:L24">SUM(B18:K18)</f>
        <v>4305151.8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127170.94</v>
      </c>
      <c r="C19" s="33">
        <f t="shared" si="5"/>
        <v>142196.43</v>
      </c>
      <c r="D19" s="33">
        <f t="shared" si="5"/>
        <v>448533.24</v>
      </c>
      <c r="E19" s="33">
        <f t="shared" si="5"/>
        <v>297053.09</v>
      </c>
      <c r="F19" s="33">
        <f t="shared" si="5"/>
        <v>428329.32</v>
      </c>
      <c r="G19" s="33">
        <f t="shared" si="5"/>
        <v>222053.74</v>
      </c>
      <c r="H19" s="33">
        <f t="shared" si="5"/>
        <v>130281.34</v>
      </c>
      <c r="I19" s="33">
        <f t="shared" si="5"/>
        <v>148850</v>
      </c>
      <c r="J19" s="33">
        <f t="shared" si="5"/>
        <v>226565.38</v>
      </c>
      <c r="K19" s="33">
        <f t="shared" si="5"/>
        <v>182017.42</v>
      </c>
      <c r="L19" s="33">
        <f t="shared" si="4"/>
        <v>2353050.9</v>
      </c>
      <c r="M19"/>
    </row>
    <row r="20" spans="1:13" ht="17.25" customHeight="1">
      <c r="A20" s="27" t="s">
        <v>26</v>
      </c>
      <c r="B20" s="33">
        <v>1253.33</v>
      </c>
      <c r="C20" s="33">
        <v>4970.52</v>
      </c>
      <c r="D20" s="33">
        <v>25184.28</v>
      </c>
      <c r="E20" s="33">
        <v>19067.23</v>
      </c>
      <c r="F20" s="33">
        <v>25939.67</v>
      </c>
      <c r="G20" s="33">
        <v>18077.94</v>
      </c>
      <c r="H20" s="33">
        <v>11359.94</v>
      </c>
      <c r="I20" s="33">
        <v>4114.94</v>
      </c>
      <c r="J20" s="33">
        <v>8718.78</v>
      </c>
      <c r="K20" s="33">
        <v>12687.2</v>
      </c>
      <c r="L20" s="33">
        <f t="shared" si="4"/>
        <v>131373.83000000002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-38273</v>
      </c>
      <c r="C27" s="33">
        <f t="shared" si="6"/>
        <v>-21872.4</v>
      </c>
      <c r="D27" s="33">
        <f t="shared" si="6"/>
        <v>-61331.6</v>
      </c>
      <c r="E27" s="33">
        <f t="shared" si="6"/>
        <v>-55692.950000000004</v>
      </c>
      <c r="F27" s="33">
        <f t="shared" si="6"/>
        <v>-49205.2</v>
      </c>
      <c r="G27" s="33">
        <f t="shared" si="6"/>
        <v>-29132.4</v>
      </c>
      <c r="H27" s="33">
        <f t="shared" si="6"/>
        <v>-21781.56</v>
      </c>
      <c r="I27" s="33">
        <f t="shared" si="6"/>
        <v>-31415.5</v>
      </c>
      <c r="J27" s="33">
        <f t="shared" si="6"/>
        <v>-18796.8</v>
      </c>
      <c r="K27" s="33">
        <f t="shared" si="6"/>
        <v>-38786</v>
      </c>
      <c r="L27" s="33">
        <f aca="true" t="shared" si="7" ref="L27:L33">SUM(B27:K27)</f>
        <v>-366287.41000000003</v>
      </c>
      <c r="M27"/>
    </row>
    <row r="28" spans="1:13" ht="18.75" customHeight="1">
      <c r="A28" s="27" t="s">
        <v>30</v>
      </c>
      <c r="B28" s="33">
        <f>B29+B30+B31+B32</f>
        <v>-18277.6</v>
      </c>
      <c r="C28" s="33">
        <f aca="true" t="shared" si="8" ref="C28:K28">C29+C30+C31+C32</f>
        <v>-21872.4</v>
      </c>
      <c r="D28" s="33">
        <f t="shared" si="8"/>
        <v>-61331.6</v>
      </c>
      <c r="E28" s="33">
        <f t="shared" si="8"/>
        <v>-51132.4</v>
      </c>
      <c r="F28" s="33">
        <f t="shared" si="8"/>
        <v>-49205.2</v>
      </c>
      <c r="G28" s="33">
        <f t="shared" si="8"/>
        <v>-29132.4</v>
      </c>
      <c r="H28" s="33">
        <f t="shared" si="8"/>
        <v>-13943.6</v>
      </c>
      <c r="I28" s="33">
        <f t="shared" si="8"/>
        <v>-31415.5</v>
      </c>
      <c r="J28" s="33">
        <f t="shared" si="8"/>
        <v>-18796.8</v>
      </c>
      <c r="K28" s="33">
        <f t="shared" si="8"/>
        <v>-38786</v>
      </c>
      <c r="L28" s="33">
        <f t="shared" si="7"/>
        <v>-333893.5</v>
      </c>
      <c r="M28"/>
    </row>
    <row r="29" spans="1:13" s="36" customFormat="1" ht="18.75" customHeight="1">
      <c r="A29" s="34" t="s">
        <v>58</v>
      </c>
      <c r="B29" s="33">
        <f>-ROUND((B9)*$E$3,2)</f>
        <v>-18277.6</v>
      </c>
      <c r="C29" s="33">
        <f aca="true" t="shared" si="9" ref="C29:K29">-ROUND((C9)*$E$3,2)</f>
        <v>-21872.4</v>
      </c>
      <c r="D29" s="33">
        <f t="shared" si="9"/>
        <v>-61331.6</v>
      </c>
      <c r="E29" s="33">
        <f t="shared" si="9"/>
        <v>-51132.4</v>
      </c>
      <c r="F29" s="33">
        <f t="shared" si="9"/>
        <v>-49205.2</v>
      </c>
      <c r="G29" s="33">
        <f t="shared" si="9"/>
        <v>-29132.4</v>
      </c>
      <c r="H29" s="33">
        <f t="shared" si="9"/>
        <v>-13943.6</v>
      </c>
      <c r="I29" s="33">
        <f t="shared" si="9"/>
        <v>-18453.6</v>
      </c>
      <c r="J29" s="33">
        <f t="shared" si="9"/>
        <v>-18796.8</v>
      </c>
      <c r="K29" s="33">
        <f t="shared" si="9"/>
        <v>-38786</v>
      </c>
      <c r="L29" s="33">
        <f t="shared" si="7"/>
        <v>-320931.6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-54.71</v>
      </c>
      <c r="J31" s="17">
        <v>0</v>
      </c>
      <c r="K31" s="17">
        <v>0</v>
      </c>
      <c r="L31" s="33">
        <f t="shared" si="7"/>
        <v>-54.71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-12907.19</v>
      </c>
      <c r="J32" s="17">
        <v>0</v>
      </c>
      <c r="K32" s="17">
        <v>0</v>
      </c>
      <c r="L32" s="33">
        <f t="shared" si="7"/>
        <v>-12907.19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444073.21</v>
      </c>
      <c r="C48" s="41">
        <f aca="true" t="shared" si="12" ref="C48:K48">IF(C17+C27+C40+C49&lt;0,0,C17+C27+C49)</f>
        <v>360825.23</v>
      </c>
      <c r="D48" s="41">
        <f t="shared" si="12"/>
        <v>1204322.0999999999</v>
      </c>
      <c r="E48" s="41">
        <f t="shared" si="12"/>
        <v>960608.6199999999</v>
      </c>
      <c r="F48" s="41">
        <f t="shared" si="12"/>
        <v>1045107.8300000001</v>
      </c>
      <c r="G48" s="41">
        <f t="shared" si="12"/>
        <v>576015.32</v>
      </c>
      <c r="H48" s="41">
        <f t="shared" si="12"/>
        <v>323787.63</v>
      </c>
      <c r="I48" s="41">
        <f t="shared" si="12"/>
        <v>429419.12</v>
      </c>
      <c r="J48" s="41">
        <f t="shared" si="12"/>
        <v>490771.24000000005</v>
      </c>
      <c r="K48" s="41">
        <f t="shared" si="12"/>
        <v>601465.7799999999</v>
      </c>
      <c r="L48" s="42">
        <f>SUM(B48:K48)</f>
        <v>6436396.08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444073.21</v>
      </c>
      <c r="C54" s="41">
        <f aca="true" t="shared" si="14" ref="C54:J54">SUM(C55:C66)</f>
        <v>360825.23000000004</v>
      </c>
      <c r="D54" s="41">
        <f t="shared" si="14"/>
        <v>1204322.1</v>
      </c>
      <c r="E54" s="41">
        <f t="shared" si="14"/>
        <v>960608.63</v>
      </c>
      <c r="F54" s="41">
        <f t="shared" si="14"/>
        <v>1045107.83</v>
      </c>
      <c r="G54" s="41">
        <f t="shared" si="14"/>
        <v>576015.31</v>
      </c>
      <c r="H54" s="41">
        <f t="shared" si="14"/>
        <v>323787.62</v>
      </c>
      <c r="I54" s="41">
        <f>SUM(I55:I69)</f>
        <v>429419.12</v>
      </c>
      <c r="J54" s="41">
        <f t="shared" si="14"/>
        <v>490771.24</v>
      </c>
      <c r="K54" s="41">
        <f>SUM(K55:K68)</f>
        <v>601465.78</v>
      </c>
      <c r="L54" s="46">
        <f>SUM(B54:K54)</f>
        <v>6436396.070000001</v>
      </c>
      <c r="M54" s="40"/>
    </row>
    <row r="55" spans="1:13" ht="18.75" customHeight="1">
      <c r="A55" s="47" t="s">
        <v>51</v>
      </c>
      <c r="B55" s="48">
        <v>444073.21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444073.21</v>
      </c>
      <c r="M55" s="40"/>
    </row>
    <row r="56" spans="1:12" ht="18.75" customHeight="1">
      <c r="A56" s="47" t="s">
        <v>61</v>
      </c>
      <c r="B56" s="17">
        <v>0</v>
      </c>
      <c r="C56" s="48">
        <v>315505.58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315505.58</v>
      </c>
    </row>
    <row r="57" spans="1:12" ht="18.75" customHeight="1">
      <c r="A57" s="47" t="s">
        <v>62</v>
      </c>
      <c r="B57" s="17">
        <v>0</v>
      </c>
      <c r="C57" s="48">
        <v>45319.65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45319.65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1204322.1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1204322.1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960608.63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960608.63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1045107.83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1045107.83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576015.31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576015.31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323787.62</v>
      </c>
      <c r="I62" s="17">
        <v>0</v>
      </c>
      <c r="J62" s="17">
        <v>0</v>
      </c>
      <c r="K62" s="17">
        <v>0</v>
      </c>
      <c r="L62" s="46">
        <f t="shared" si="15"/>
        <v>323787.62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490771.24</v>
      </c>
      <c r="K64" s="17">
        <v>0</v>
      </c>
      <c r="L64" s="46">
        <f t="shared" si="15"/>
        <v>490771.24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335978.78</v>
      </c>
      <c r="L65" s="46">
        <f t="shared" si="15"/>
        <v>335978.78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265487</v>
      </c>
      <c r="L66" s="46">
        <f t="shared" si="15"/>
        <v>265487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429419.12</v>
      </c>
      <c r="J69" s="53">
        <v>0</v>
      </c>
      <c r="K69" s="53">
        <v>0</v>
      </c>
      <c r="L69" s="51">
        <f>SUM(B69:K69)</f>
        <v>429419.12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2021-06-02T17:33:37Z</dcterms:modified>
  <cp:category/>
  <cp:version/>
  <cp:contentType/>
  <cp:contentStatus/>
</cp:coreProperties>
</file>