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<sst xmlns="http://schemas.openxmlformats.org/spreadsheetml/2006/main" count="79" uniqueCount="78">
  <si>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</si>
  <si>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</si>
  <si>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</si>
  <si>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</si>
  <si>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</si>
  <si>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</si>
  <si>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</si>
  <si>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</si>
  <si>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</si>
  <si>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</si>
  <si>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</si>
  <si>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</si>
  <si>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</si>
  <si>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</si>
  <si>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</si>
  <si>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</si>
  <si>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</si>
  <si>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</si>
  <si>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</si>
  <si>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</si>
  <si>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</si>
  <si>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</si>
  <si>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</si>
  <si>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</si>
  <si>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</si>
  <si>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</si>
  <si>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</si>
  <si>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</si>
  <si>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</si>
  <si>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</si>
  <si>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</si>
  <si>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</si>
  <si>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</si>
  <si>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</si>
  <si>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</si>
  <si>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</si>
  <si>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</si>
  <si>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</si>
  <si>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</si>
  <si>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</si>
  <si>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</si>
  <si>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</si>
  <si>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</si>
  <si>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</si>
  <si>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</si>
  <si>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</si>
  <si>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</si>
  <si>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</si>
  <si>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</si>
  <si>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</si>
  <si>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</si>
  <si>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</si>
  <si>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</si>
  <si>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</si>
  <si>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</si>
  <si>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</si>
  <si>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</si>
  <si>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</si>
  <si>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</si>
  <si>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</si>
  <si>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</si>
  <si>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</si>
  <si>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</si>
  <si>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</si>
  <si>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</si>
  <si>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</si>
  <si>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</si>
  <si>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</si>
  <si>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</si>
  <si>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</si>
  <si>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</si>
  <si>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</si>
  <si>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</si>
  <si>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</si>
  <si>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</si>
  <si>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</si>
  <si>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26/05/21 - VENCIMENTO 02/06/21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</si>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</sst>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6" t="s">
        <v>60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21">
      <c r="A2" s="57" t="s">
        <v>76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8" t="s">
        <v>1</v>
      </c>
      <c r="B4" s="59" t="s">
        <v>2</v>
      </c>
      <c r="C4" s="60"/>
      <c r="D4" s="60"/>
      <c r="E4" s="60"/>
      <c r="F4" s="60"/>
      <c r="G4" s="60"/>
      <c r="H4" s="60"/>
      <c r="I4" s="60"/>
      <c r="J4" s="60"/>
      <c r="K4" s="60"/>
      <c r="L4" s="61" t="s">
        <v>3</v>
      </c>
    </row>
    <row r="5" spans="1:12" ht="30" customHeight="1">
      <c r="A5" s="58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8"/>
    </row>
    <row r="6" spans="1:12" ht="18.75" customHeight="1">
      <c r="A6" s="58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8"/>
    </row>
    <row r="7" spans="1:13" ht="17.25" customHeight="1">
      <c r="A7" s="9" t="s">
        <v>17</v>
      </c>
      <c r="B7" s="10">
        <f>B8+B11</f>
        <v>61752</v>
      </c>
      <c r="C7" s="10">
        <f>C8+C11</f>
        <v>76041</v>
      </c>
      <c r="D7" s="10">
        <f aca="true" t="shared" si="0" ref="D7:K7">D8+D11</f>
        <v>217603</v>
      </c>
      <c r="E7" s="10">
        <f t="shared" si="0"/>
        <v>192236</v>
      </c>
      <c r="F7" s="10">
        <f t="shared" si="0"/>
        <v>196668</v>
      </c>
      <c r="G7" s="10">
        <f t="shared" si="0"/>
        <v>102612</v>
      </c>
      <c r="H7" s="10">
        <f t="shared" si="0"/>
        <v>51061</v>
      </c>
      <c r="I7" s="10">
        <f t="shared" si="0"/>
        <v>93420</v>
      </c>
      <c r="J7" s="10">
        <f t="shared" si="0"/>
        <v>77154</v>
      </c>
      <c r="K7" s="10">
        <f t="shared" si="0"/>
        <v>153193</v>
      </c>
      <c r="L7" s="10">
        <f>SUM(B7:K7)</f>
        <v>1221740</v>
      </c>
      <c r="M7" s="11"/>
    </row>
    <row r="8" spans="1:13" ht="17.25" customHeight="1">
      <c r="A8" s="12" t="s">
        <v>18</v>
      </c>
      <c r="B8" s="13">
        <f>B9+B10</f>
        <v>4118</v>
      </c>
      <c r="C8" s="13">
        <f aca="true" t="shared" si="1" ref="C8:K8">C9+C10</f>
        <v>4940</v>
      </c>
      <c r="D8" s="13">
        <f t="shared" si="1"/>
        <v>14017</v>
      </c>
      <c r="E8" s="13">
        <f t="shared" si="1"/>
        <v>11384</v>
      </c>
      <c r="F8" s="13">
        <f t="shared" si="1"/>
        <v>11081</v>
      </c>
      <c r="G8" s="13">
        <f t="shared" si="1"/>
        <v>6883</v>
      </c>
      <c r="H8" s="13">
        <f t="shared" si="1"/>
        <v>3182</v>
      </c>
      <c r="I8" s="13">
        <f t="shared" si="1"/>
        <v>4208</v>
      </c>
      <c r="J8" s="13">
        <f t="shared" si="1"/>
        <v>4154</v>
      </c>
      <c r="K8" s="13">
        <f t="shared" si="1"/>
        <v>8649</v>
      </c>
      <c r="L8" s="13">
        <f>SUM(B8:K8)</f>
        <v>72616</v>
      </c>
      <c r="M8"/>
    </row>
    <row r="9" spans="1:13" ht="17.25" customHeight="1">
      <c r="A9" s="14" t="s">
        <v>19</v>
      </c>
      <c r="B9" s="15">
        <v>4118</v>
      </c>
      <c r="C9" s="15">
        <v>4940</v>
      </c>
      <c r="D9" s="15">
        <v>14017</v>
      </c>
      <c r="E9" s="15">
        <v>11384</v>
      </c>
      <c r="F9" s="15">
        <v>11081</v>
      </c>
      <c r="G9" s="15">
        <v>6883</v>
      </c>
      <c r="H9" s="15">
        <v>3179</v>
      </c>
      <c r="I9" s="15">
        <v>4208</v>
      </c>
      <c r="J9" s="15">
        <v>4154</v>
      </c>
      <c r="K9" s="15">
        <v>8649</v>
      </c>
      <c r="L9" s="13">
        <f>SUM(B9:K9)</f>
        <v>72613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</v>
      </c>
      <c r="I10" s="15">
        <v>0</v>
      </c>
      <c r="J10" s="15">
        <v>0</v>
      </c>
      <c r="K10" s="15">
        <v>0</v>
      </c>
      <c r="L10" s="13">
        <f>SUM(B10:K10)</f>
        <v>3</v>
      </c>
      <c r="M10"/>
    </row>
    <row r="11" spans="1:13" ht="17.25" customHeight="1">
      <c r="A11" s="12" t="s">
        <v>21</v>
      </c>
      <c r="B11" s="15">
        <v>57634</v>
      </c>
      <c r="C11" s="15">
        <v>71101</v>
      </c>
      <c r="D11" s="15">
        <v>203586</v>
      </c>
      <c r="E11" s="15">
        <v>180852</v>
      </c>
      <c r="F11" s="15">
        <v>185587</v>
      </c>
      <c r="G11" s="15">
        <v>95729</v>
      </c>
      <c r="H11" s="15">
        <v>47879</v>
      </c>
      <c r="I11" s="15">
        <v>89212</v>
      </c>
      <c r="J11" s="15">
        <v>73000</v>
      </c>
      <c r="K11" s="15">
        <v>144544</v>
      </c>
      <c r="L11" s="13">
        <f>SUM(B11:K11)</f>
        <v>1149124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1.340596344969785</v>
      </c>
      <c r="C15" s="22">
        <v>1.615647282066417</v>
      </c>
      <c r="D15" s="22">
        <v>1.558188072339149</v>
      </c>
      <c r="E15" s="22">
        <v>1.414677290483213</v>
      </c>
      <c r="F15" s="22">
        <v>1.666831457824555</v>
      </c>
      <c r="G15" s="22">
        <v>1.602829743440086</v>
      </c>
      <c r="H15" s="22">
        <v>1.649485301715061</v>
      </c>
      <c r="I15" s="22">
        <v>1.477910013023719</v>
      </c>
      <c r="J15" s="22">
        <v>1.827667957385555</v>
      </c>
      <c r="K15" s="22">
        <v>1.41304376148548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483394.04</v>
      </c>
      <c r="C17" s="25">
        <f aca="true" t="shared" si="2" ref="C17:K17">C18+C19+C20+C21+C22+C23+C24</f>
        <v>382205.37999999995</v>
      </c>
      <c r="D17" s="25">
        <f t="shared" si="2"/>
        <v>1264429.72</v>
      </c>
      <c r="E17" s="25">
        <f t="shared" si="2"/>
        <v>1020311.0399999998</v>
      </c>
      <c r="F17" s="25">
        <f t="shared" si="2"/>
        <v>1097121.78</v>
      </c>
      <c r="G17" s="25">
        <f t="shared" si="2"/>
        <v>608197.85</v>
      </c>
      <c r="H17" s="25">
        <f t="shared" si="2"/>
        <v>345493.79</v>
      </c>
      <c r="I17" s="25">
        <f t="shared" si="2"/>
        <v>458454.13</v>
      </c>
      <c r="J17" s="25">
        <f t="shared" si="2"/>
        <v>509804.6500000001</v>
      </c>
      <c r="K17" s="25">
        <f t="shared" si="2"/>
        <v>639945.97</v>
      </c>
      <c r="L17" s="25">
        <f>L18+L19+L20+L21+L22+L23+L24</f>
        <v>6809358.349999999</v>
      </c>
      <c r="M17"/>
    </row>
    <row r="18" spans="1:13" ht="17.25" customHeight="1">
      <c r="A18" s="26" t="s">
        <v>24</v>
      </c>
      <c r="B18" s="33">
        <f aca="true" t="shared" si="3" ref="B18:K18">ROUND(B13*B7,2)</f>
        <v>358661.79</v>
      </c>
      <c r="C18" s="33">
        <f t="shared" si="3"/>
        <v>232784.31</v>
      </c>
      <c r="D18" s="33">
        <f t="shared" si="3"/>
        <v>793337.02</v>
      </c>
      <c r="E18" s="33">
        <f t="shared" si="3"/>
        <v>708774.13</v>
      </c>
      <c r="F18" s="33">
        <f t="shared" si="3"/>
        <v>641885.02</v>
      </c>
      <c r="G18" s="33">
        <f t="shared" si="3"/>
        <v>368017.94</v>
      </c>
      <c r="H18" s="33">
        <f t="shared" si="3"/>
        <v>201772.65</v>
      </c>
      <c r="I18" s="33">
        <f t="shared" si="3"/>
        <v>306613.78</v>
      </c>
      <c r="J18" s="33">
        <f t="shared" si="3"/>
        <v>272654.52</v>
      </c>
      <c r="K18" s="33">
        <f t="shared" si="3"/>
        <v>442007.76</v>
      </c>
      <c r="L18" s="33">
        <f aca="true" t="shared" si="4" ref="L18:L24">SUM(B18:K18)</f>
        <v>4326508.92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122158.89</v>
      </c>
      <c r="C19" s="33">
        <f t="shared" si="5"/>
        <v>143313.03</v>
      </c>
      <c r="D19" s="33">
        <f t="shared" si="5"/>
        <v>442831.26</v>
      </c>
      <c r="E19" s="33">
        <f t="shared" si="5"/>
        <v>293912.54</v>
      </c>
      <c r="F19" s="33">
        <f t="shared" si="5"/>
        <v>428029.12</v>
      </c>
      <c r="G19" s="33">
        <f t="shared" si="5"/>
        <v>221852.16</v>
      </c>
      <c r="H19" s="33">
        <f t="shared" si="5"/>
        <v>131048.37</v>
      </c>
      <c r="I19" s="33">
        <f t="shared" si="5"/>
        <v>146533.8</v>
      </c>
      <c r="J19" s="33">
        <f t="shared" si="5"/>
        <v>225667.41</v>
      </c>
      <c r="K19" s="33">
        <f t="shared" si="5"/>
        <v>182568.55</v>
      </c>
      <c r="L19" s="33">
        <f t="shared" si="4"/>
        <v>2337915.1299999994</v>
      </c>
      <c r="M19"/>
    </row>
    <row r="20" spans="1:13" ht="17.25" customHeight="1">
      <c r="A20" s="27" t="s">
        <v>26</v>
      </c>
      <c r="B20" s="33">
        <v>1232.13</v>
      </c>
      <c r="C20" s="33">
        <v>4766.81</v>
      </c>
      <c r="D20" s="33">
        <v>25578.98</v>
      </c>
      <c r="E20" s="33">
        <v>19270.94</v>
      </c>
      <c r="F20" s="33">
        <v>25866.41</v>
      </c>
      <c r="G20" s="33">
        <v>18327.75</v>
      </c>
      <c r="H20" s="33">
        <v>11331.54</v>
      </c>
      <c r="I20" s="33">
        <v>4074.19</v>
      </c>
      <c r="J20" s="33">
        <v>8800.26</v>
      </c>
      <c r="K20" s="33">
        <v>12687.2</v>
      </c>
      <c r="L20" s="33">
        <f t="shared" si="4"/>
        <v>131936.21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 t="shared" si="4"/>
        <v>-4329.03</v>
      </c>
      <c r="M22"/>
    </row>
    <row r="23" spans="1:13" ht="17.25" customHeight="1">
      <c r="A23" s="27" t="s">
        <v>73</v>
      </c>
      <c r="B23" s="33">
        <v>0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-108.87</v>
      </c>
      <c r="J23" s="33">
        <v>0</v>
      </c>
      <c r="K23" s="33">
        <v>0</v>
      </c>
      <c r="L23" s="33">
        <f t="shared" si="4"/>
        <v>-108.87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-38114.600000000006</v>
      </c>
      <c r="C27" s="33">
        <f t="shared" si="6"/>
        <v>-21736</v>
      </c>
      <c r="D27" s="33">
        <f t="shared" si="6"/>
        <v>-61674.8</v>
      </c>
      <c r="E27" s="33">
        <f t="shared" si="6"/>
        <v>-54650.15</v>
      </c>
      <c r="F27" s="33">
        <f t="shared" si="6"/>
        <v>-48756.4</v>
      </c>
      <c r="G27" s="33">
        <f t="shared" si="6"/>
        <v>-30285.2</v>
      </c>
      <c r="H27" s="33">
        <f t="shared" si="6"/>
        <v>-21825.56</v>
      </c>
      <c r="I27" s="33">
        <f t="shared" si="6"/>
        <v>-29662.9</v>
      </c>
      <c r="J27" s="33">
        <f t="shared" si="6"/>
        <v>-18277.6</v>
      </c>
      <c r="K27" s="33">
        <f t="shared" si="6"/>
        <v>-38055.6</v>
      </c>
      <c r="L27" s="33">
        <f aca="true" t="shared" si="7" ref="L27:L33">SUM(B27:K27)</f>
        <v>-363038.81</v>
      </c>
      <c r="M27"/>
    </row>
    <row r="28" spans="1:13" ht="18.75" customHeight="1">
      <c r="A28" s="27" t="s">
        <v>30</v>
      </c>
      <c r="B28" s="33">
        <f>B29+B30+B31+B32</f>
        <v>-18119.2</v>
      </c>
      <c r="C28" s="33">
        <f aca="true" t="shared" si="8" ref="C28:K28">C29+C30+C31+C32</f>
        <v>-21736</v>
      </c>
      <c r="D28" s="33">
        <f t="shared" si="8"/>
        <v>-61674.8</v>
      </c>
      <c r="E28" s="33">
        <f t="shared" si="8"/>
        <v>-50089.6</v>
      </c>
      <c r="F28" s="33">
        <f t="shared" si="8"/>
        <v>-48756.4</v>
      </c>
      <c r="G28" s="33">
        <f t="shared" si="8"/>
        <v>-30285.2</v>
      </c>
      <c r="H28" s="33">
        <f t="shared" si="8"/>
        <v>-13987.6</v>
      </c>
      <c r="I28" s="33">
        <f t="shared" si="8"/>
        <v>-29662.9</v>
      </c>
      <c r="J28" s="33">
        <f t="shared" si="8"/>
        <v>-18277.6</v>
      </c>
      <c r="K28" s="33">
        <f t="shared" si="8"/>
        <v>-38055.6</v>
      </c>
      <c r="L28" s="33">
        <f t="shared" si="7"/>
        <v>-330644.89999999997</v>
      </c>
      <c r="M28"/>
    </row>
    <row r="29" spans="1:13" s="36" customFormat="1" ht="18.75" customHeight="1">
      <c r="A29" s="34" t="s">
        <v>58</v>
      </c>
      <c r="B29" s="33">
        <f>-ROUND((B9)*$E$3,2)</f>
        <v>-18119.2</v>
      </c>
      <c r="C29" s="33">
        <f aca="true" t="shared" si="9" ref="C29:K29">-ROUND((C9)*$E$3,2)</f>
        <v>-21736</v>
      </c>
      <c r="D29" s="33">
        <f t="shared" si="9"/>
        <v>-61674.8</v>
      </c>
      <c r="E29" s="33">
        <f t="shared" si="9"/>
        <v>-50089.6</v>
      </c>
      <c r="F29" s="33">
        <f t="shared" si="9"/>
        <v>-48756.4</v>
      </c>
      <c r="G29" s="33">
        <f t="shared" si="9"/>
        <v>-30285.2</v>
      </c>
      <c r="H29" s="33">
        <f t="shared" si="9"/>
        <v>-13987.6</v>
      </c>
      <c r="I29" s="33">
        <f t="shared" si="9"/>
        <v>-18515.2</v>
      </c>
      <c r="J29" s="33">
        <f t="shared" si="9"/>
        <v>-18277.6</v>
      </c>
      <c r="K29" s="33">
        <f t="shared" si="9"/>
        <v>-38055.6</v>
      </c>
      <c r="L29" s="33">
        <f t="shared" si="7"/>
        <v>-319497.19999999995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-50.68</v>
      </c>
      <c r="J31" s="17">
        <v>0</v>
      </c>
      <c r="K31" s="17">
        <v>0</v>
      </c>
      <c r="L31" s="33">
        <f t="shared" si="7"/>
        <v>-50.68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-11097.02</v>
      </c>
      <c r="J32" s="17">
        <v>0</v>
      </c>
      <c r="K32" s="17">
        <v>0</v>
      </c>
      <c r="L32" s="33">
        <f t="shared" si="7"/>
        <v>-11097.02</v>
      </c>
      <c r="M32"/>
    </row>
    <row r="33" spans="1:13" s="36" customFormat="1" ht="18.75" customHeight="1">
      <c r="A33" s="27" t="s">
        <v>34</v>
      </c>
      <c r="B33" s="38">
        <f>SUM(B34:B45)</f>
        <v>-19995.4</v>
      </c>
      <c r="C33" s="38">
        <f aca="true" t="shared" si="10" ref="C33:K33">SUM(C34:C45)</f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445279.43999999994</v>
      </c>
      <c r="C48" s="41">
        <f aca="true" t="shared" si="12" ref="C48:K48">IF(C17+C27+C40+C49&lt;0,0,C17+C27+C49)</f>
        <v>360469.37999999995</v>
      </c>
      <c r="D48" s="41">
        <f t="shared" si="12"/>
        <v>1202754.92</v>
      </c>
      <c r="E48" s="41">
        <f t="shared" si="12"/>
        <v>965660.8899999998</v>
      </c>
      <c r="F48" s="41">
        <f t="shared" si="12"/>
        <v>1048365.38</v>
      </c>
      <c r="G48" s="41">
        <f t="shared" si="12"/>
        <v>577912.65</v>
      </c>
      <c r="H48" s="41">
        <f t="shared" si="12"/>
        <v>323668.23</v>
      </c>
      <c r="I48" s="41">
        <f t="shared" si="12"/>
        <v>428791.23</v>
      </c>
      <c r="J48" s="41">
        <f t="shared" si="12"/>
        <v>491527.0500000001</v>
      </c>
      <c r="K48" s="41">
        <f t="shared" si="12"/>
        <v>601890.37</v>
      </c>
      <c r="L48" s="42">
        <f>SUM(B48:K48)</f>
        <v>6446319.539999999</v>
      </c>
      <c r="M48" s="55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445279.45</v>
      </c>
      <c r="C54" s="41">
        <f aca="true" t="shared" si="14" ref="C54:J54">SUM(C55:C66)</f>
        <v>360469.38</v>
      </c>
      <c r="D54" s="41">
        <f t="shared" si="14"/>
        <v>1202754.92</v>
      </c>
      <c r="E54" s="41">
        <f t="shared" si="14"/>
        <v>965660.89</v>
      </c>
      <c r="F54" s="41">
        <f t="shared" si="14"/>
        <v>1048365.38</v>
      </c>
      <c r="G54" s="41">
        <f t="shared" si="14"/>
        <v>577912.65</v>
      </c>
      <c r="H54" s="41">
        <f t="shared" si="14"/>
        <v>323668.22</v>
      </c>
      <c r="I54" s="41">
        <f>SUM(I55:I69)</f>
        <v>428791.23</v>
      </c>
      <c r="J54" s="41">
        <f t="shared" si="14"/>
        <v>491527.0500000001</v>
      </c>
      <c r="K54" s="41">
        <f>SUM(K55:K68)</f>
        <v>601890.37</v>
      </c>
      <c r="L54" s="46">
        <f>SUM(B54:K54)</f>
        <v>6446319.539999999</v>
      </c>
      <c r="M54" s="40"/>
    </row>
    <row r="55" spans="1:13" ht="18.75" customHeight="1">
      <c r="A55" s="47" t="s">
        <v>51</v>
      </c>
      <c r="B55" s="48">
        <v>445279.45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445279.45</v>
      </c>
      <c r="M55" s="40"/>
    </row>
    <row r="56" spans="1:12" ht="18.75" customHeight="1">
      <c r="A56" s="47" t="s">
        <v>61</v>
      </c>
      <c r="B56" s="17">
        <v>0</v>
      </c>
      <c r="C56" s="48">
        <v>314797.91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314797.91</v>
      </c>
    </row>
    <row r="57" spans="1:12" ht="18.75" customHeight="1">
      <c r="A57" s="47" t="s">
        <v>62</v>
      </c>
      <c r="B57" s="17">
        <v>0</v>
      </c>
      <c r="C57" s="48">
        <v>45671.47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45671.47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1202754.92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1202754.92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965660.89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965660.89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1048365.38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1048365.38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577912.65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577912.65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323668.22</v>
      </c>
      <c r="I62" s="17">
        <v>0</v>
      </c>
      <c r="J62" s="17">
        <v>0</v>
      </c>
      <c r="K62" s="17">
        <v>0</v>
      </c>
      <c r="L62" s="46">
        <f t="shared" si="15"/>
        <v>323668.22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491527.0500000001</v>
      </c>
      <c r="K64" s="17">
        <v>0</v>
      </c>
      <c r="L64" s="46">
        <f t="shared" si="15"/>
        <v>491527.0500000001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326224.58</v>
      </c>
      <c r="L65" s="46">
        <f t="shared" si="15"/>
        <v>326224.58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275665.79</v>
      </c>
      <c r="L66" s="46">
        <f t="shared" si="15"/>
        <v>275665.79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428791.23</v>
      </c>
      <c r="J69" s="53">
        <v>0</v>
      </c>
      <c r="K69" s="53">
        <v>0</v>
      </c>
      <c r="L69" s="51">
        <f>SUM(B69:K69)</f>
        <v>428791.23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:11" ht="14.25">
      <c r="A72" s="54"/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2021-06-01T17:46:16Z</dcterms:modified>
  <cp:category/>
  <cp:version/>
  <cp:contentType/>
  <cp:contentStatus/>
</cp:coreProperties>
</file>