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<sst xmlns="http://schemas.openxmlformats.org/spreadsheetml/2006/main" count="79" uniqueCount="78">
  <si>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</si>
  <si>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</si>
  <si>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</si>
  <si>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</si>
  <si>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</si>
  <si>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</si>
  <si>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</si>
  <si>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</si>
  <si>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</si>
  <si>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</si>
  <si>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</si>
  <si>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</si>
  <si>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</si>
  <si>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</si>
  <si>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</si>
  <si>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</si>
  <si>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</si>
  <si>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</si>
  <si>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</si>
  <si>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</si>
  <si>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</si>
  <si>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</si>
  <si>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</si>
  <si>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</si>
  <si>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</si>
  <si>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</si>
  <si>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</si>
  <si>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</si>
  <si>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</si>
  <si>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</si>
  <si>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</si>
  <si>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</si>
  <si>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</si>
  <si>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</si>
  <si>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</si>
  <si>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</si>
  <si>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</si>
  <si>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</si>
  <si>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</si>
  <si>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</si>
  <si>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</si>
  <si>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</si>
  <si>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</si>
  <si>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</si>
  <si>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</si>
  <si>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</si>
  <si>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</si>
  <si>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</si>
  <si>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</si>
  <si>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</si>
  <si>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</si>
  <si>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</si>
  <si>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</si>
  <si>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</si>
  <si>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</si>
  <si>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</si>
  <si>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</si>
  <si>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</si>
  <si>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</si>
  <si>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</si>
  <si>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</si>
  <si>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</si>
  <si>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</si>
  <si>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</si>
  <si>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</si>
  <si>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</si>
  <si>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</si>
  <si>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</si>
  <si>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</si>
  <si>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</si>
  <si>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</si>
  <si>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</si>
  <si>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</si>
  <si>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</si>
  <si>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</si>
  <si>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</si>
  <si>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11/05/21 - VENCIMENTO 18/05/21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</si>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</sst>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46">
      <selection activeCell="K65" sqref="K65:K6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61501</v>
      </c>
      <c r="C7" s="10">
        <f>C8+C11</f>
        <v>76403</v>
      </c>
      <c r="D7" s="10">
        <f aca="true" t="shared" si="0" ref="D7:K7">D8+D11</f>
        <v>217713</v>
      </c>
      <c r="E7" s="10">
        <f t="shared" si="0"/>
        <v>191378</v>
      </c>
      <c r="F7" s="10">
        <f t="shared" si="0"/>
        <v>198707</v>
      </c>
      <c r="G7" s="10">
        <f t="shared" si="0"/>
        <v>101746</v>
      </c>
      <c r="H7" s="10">
        <f t="shared" si="0"/>
        <v>51556</v>
      </c>
      <c r="I7" s="10">
        <f t="shared" si="0"/>
        <v>92572</v>
      </c>
      <c r="J7" s="10">
        <f t="shared" si="0"/>
        <v>73911</v>
      </c>
      <c r="K7" s="10">
        <f t="shared" si="0"/>
        <v>152699</v>
      </c>
      <c r="L7" s="10">
        <f>SUM(B7:K7)</f>
        <v>1218186</v>
      </c>
      <c r="M7" s="11"/>
    </row>
    <row r="8" spans="1:13" ht="17.25" customHeight="1">
      <c r="A8" s="12" t="s">
        <v>18</v>
      </c>
      <c r="B8" s="13">
        <f>B9+B10</f>
        <v>4342</v>
      </c>
      <c r="C8" s="13">
        <f aca="true" t="shared" si="1" ref="C8:K8">C9+C10</f>
        <v>5067</v>
      </c>
      <c r="D8" s="13">
        <f t="shared" si="1"/>
        <v>14578</v>
      </c>
      <c r="E8" s="13">
        <f t="shared" si="1"/>
        <v>11718</v>
      </c>
      <c r="F8" s="13">
        <f t="shared" si="1"/>
        <v>11412</v>
      </c>
      <c r="G8" s="13">
        <f t="shared" si="1"/>
        <v>7132</v>
      </c>
      <c r="H8" s="13">
        <f t="shared" si="1"/>
        <v>3256</v>
      </c>
      <c r="I8" s="13">
        <f t="shared" si="1"/>
        <v>4347</v>
      </c>
      <c r="J8" s="13">
        <f t="shared" si="1"/>
        <v>4184</v>
      </c>
      <c r="K8" s="13">
        <f t="shared" si="1"/>
        <v>8777</v>
      </c>
      <c r="L8" s="13">
        <f>SUM(B8:K8)</f>
        <v>74813</v>
      </c>
      <c r="M8"/>
    </row>
    <row r="9" spans="1:13" ht="17.25" customHeight="1">
      <c r="A9" s="14" t="s">
        <v>19</v>
      </c>
      <c r="B9" s="15">
        <v>4340</v>
      </c>
      <c r="C9" s="15">
        <v>5067</v>
      </c>
      <c r="D9" s="15">
        <v>14578</v>
      </c>
      <c r="E9" s="15">
        <v>11718</v>
      </c>
      <c r="F9" s="15">
        <v>11412</v>
      </c>
      <c r="G9" s="15">
        <v>7132</v>
      </c>
      <c r="H9" s="15">
        <v>3255</v>
      </c>
      <c r="I9" s="15">
        <v>4347</v>
      </c>
      <c r="J9" s="15">
        <v>4184</v>
      </c>
      <c r="K9" s="15">
        <v>8777</v>
      </c>
      <c r="L9" s="13">
        <f>SUM(B9:K9)</f>
        <v>74810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57159</v>
      </c>
      <c r="C11" s="15">
        <v>71336</v>
      </c>
      <c r="D11" s="15">
        <v>203135</v>
      </c>
      <c r="E11" s="15">
        <v>179660</v>
      </c>
      <c r="F11" s="15">
        <v>187295</v>
      </c>
      <c r="G11" s="15">
        <v>94614</v>
      </c>
      <c r="H11" s="15">
        <v>48300</v>
      </c>
      <c r="I11" s="15">
        <v>88225</v>
      </c>
      <c r="J11" s="15">
        <v>69727</v>
      </c>
      <c r="K11" s="15">
        <v>143922</v>
      </c>
      <c r="L11" s="13">
        <f>SUM(B11:K11)</f>
        <v>1143373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1.317992687000725</v>
      </c>
      <c r="C15" s="22">
        <v>1.563711119665052</v>
      </c>
      <c r="D15" s="22">
        <v>1.549844153273831</v>
      </c>
      <c r="E15" s="22">
        <v>1.38557171781144</v>
      </c>
      <c r="F15" s="22">
        <v>1.61710536273834</v>
      </c>
      <c r="G15" s="22">
        <v>1.593289676099512</v>
      </c>
      <c r="H15" s="22">
        <v>1.616240162606363</v>
      </c>
      <c r="I15" s="22">
        <v>1.455035278350497</v>
      </c>
      <c r="J15" s="22">
        <v>1.893781208102572</v>
      </c>
      <c r="K15" s="22">
        <v>1.388999077016813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473675.25</v>
      </c>
      <c r="C17" s="25">
        <f aca="true" t="shared" si="2" ref="C17:K17">C18+C19+C20+C21+C22+C23+C24</f>
        <v>372011.3</v>
      </c>
      <c r="D17" s="25">
        <f t="shared" si="2"/>
        <v>1258337.89</v>
      </c>
      <c r="E17" s="25">
        <f t="shared" si="2"/>
        <v>994972.6499999999</v>
      </c>
      <c r="F17" s="25">
        <f t="shared" si="2"/>
        <v>1075655.1300000001</v>
      </c>
      <c r="G17" s="25">
        <f t="shared" si="2"/>
        <v>599954.78</v>
      </c>
      <c r="H17" s="25">
        <f t="shared" si="2"/>
        <v>341979.76999999996</v>
      </c>
      <c r="I17" s="25">
        <f t="shared" si="2"/>
        <v>447648.54</v>
      </c>
      <c r="J17" s="25">
        <f t="shared" si="2"/>
        <v>505801.22</v>
      </c>
      <c r="K17" s="25">
        <f t="shared" si="2"/>
        <v>627297.4899999999</v>
      </c>
      <c r="L17" s="25">
        <f>L18+L19+L20+L21+L22+L23+L24</f>
        <v>6697334.0200000005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357203.96</v>
      </c>
      <c r="C18" s="33">
        <f t="shared" si="3"/>
        <v>233892.5</v>
      </c>
      <c r="D18" s="33">
        <f t="shared" si="3"/>
        <v>793738.06</v>
      </c>
      <c r="E18" s="33">
        <f t="shared" si="3"/>
        <v>705610.69</v>
      </c>
      <c r="F18" s="33">
        <f t="shared" si="3"/>
        <v>648539.91</v>
      </c>
      <c r="G18" s="33">
        <f t="shared" si="3"/>
        <v>364912.03</v>
      </c>
      <c r="H18" s="33">
        <f t="shared" si="3"/>
        <v>203728.69</v>
      </c>
      <c r="I18" s="33">
        <f t="shared" si="3"/>
        <v>303830.56</v>
      </c>
      <c r="J18" s="33">
        <f t="shared" si="3"/>
        <v>261194.08</v>
      </c>
      <c r="K18" s="33">
        <f t="shared" si="3"/>
        <v>440582.42</v>
      </c>
      <c r="L18" s="33">
        <f aca="true" t="shared" si="4" ref="L18:L24">SUM(B18:K18)</f>
        <v>4313232.9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113588.25</v>
      </c>
      <c r="C19" s="33">
        <f t="shared" si="5"/>
        <v>131847.8</v>
      </c>
      <c r="D19" s="33">
        <f t="shared" si="5"/>
        <v>436432.23</v>
      </c>
      <c r="E19" s="33">
        <f t="shared" si="5"/>
        <v>272063.53</v>
      </c>
      <c r="F19" s="33">
        <f t="shared" si="5"/>
        <v>400217.46</v>
      </c>
      <c r="G19" s="33">
        <f t="shared" si="5"/>
        <v>216498.54</v>
      </c>
      <c r="H19" s="33">
        <f t="shared" si="5"/>
        <v>125545.8</v>
      </c>
      <c r="I19" s="33">
        <f t="shared" si="5"/>
        <v>138253.62</v>
      </c>
      <c r="J19" s="33">
        <f t="shared" si="5"/>
        <v>233450.36</v>
      </c>
      <c r="K19" s="33">
        <f t="shared" si="5"/>
        <v>171386.15</v>
      </c>
      <c r="L19" s="33">
        <f t="shared" si="4"/>
        <v>2239283.7399999998</v>
      </c>
      <c r="M19"/>
    </row>
    <row r="20" spans="1:13" ht="17.25" customHeight="1">
      <c r="A20" s="27" t="s">
        <v>26</v>
      </c>
      <c r="B20" s="33">
        <v>1541.81</v>
      </c>
      <c r="C20" s="33">
        <v>4929.77</v>
      </c>
      <c r="D20" s="33">
        <v>25485.14</v>
      </c>
      <c r="E20" s="33">
        <v>18945</v>
      </c>
      <c r="F20" s="33">
        <v>25556.53</v>
      </c>
      <c r="G20" s="33">
        <v>18544.21</v>
      </c>
      <c r="H20" s="33">
        <v>11364.05</v>
      </c>
      <c r="I20" s="33">
        <v>4440.87</v>
      </c>
      <c r="J20" s="33">
        <v>8474.32</v>
      </c>
      <c r="K20" s="33">
        <v>12646.46</v>
      </c>
      <c r="L20" s="33">
        <f t="shared" si="4"/>
        <v>131928.15999999997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-217.74</v>
      </c>
      <c r="J23" s="33">
        <v>0</v>
      </c>
      <c r="K23" s="33">
        <v>0</v>
      </c>
      <c r="L23" s="33">
        <f t="shared" si="4"/>
        <v>-217.74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-39091.4</v>
      </c>
      <c r="C27" s="33">
        <f t="shared" si="6"/>
        <v>-22294.8</v>
      </c>
      <c r="D27" s="33">
        <f t="shared" si="6"/>
        <v>-64143.2</v>
      </c>
      <c r="E27" s="33">
        <f t="shared" si="6"/>
        <v>-56119.75</v>
      </c>
      <c r="F27" s="33">
        <f t="shared" si="6"/>
        <v>-50212.8</v>
      </c>
      <c r="G27" s="33">
        <f t="shared" si="6"/>
        <v>-31380.8</v>
      </c>
      <c r="H27" s="33">
        <f t="shared" si="6"/>
        <v>-22159.96</v>
      </c>
      <c r="I27" s="33">
        <f t="shared" si="6"/>
        <v>-37752.55</v>
      </c>
      <c r="J27" s="33">
        <f t="shared" si="6"/>
        <v>-18409.6</v>
      </c>
      <c r="K27" s="33">
        <f t="shared" si="6"/>
        <v>-38618.8</v>
      </c>
      <c r="L27" s="33">
        <f aca="true" t="shared" si="7" ref="L27:L33">SUM(B27:K27)</f>
        <v>-380183.66</v>
      </c>
      <c r="M27"/>
    </row>
    <row r="28" spans="1:13" ht="18.75" customHeight="1">
      <c r="A28" s="27" t="s">
        <v>30</v>
      </c>
      <c r="B28" s="33">
        <f>B29+B30+B31+B32</f>
        <v>-19096</v>
      </c>
      <c r="C28" s="33">
        <f aca="true" t="shared" si="8" ref="C28:K28">C29+C30+C31+C32</f>
        <v>-22294.8</v>
      </c>
      <c r="D28" s="33">
        <f t="shared" si="8"/>
        <v>-64143.2</v>
      </c>
      <c r="E28" s="33">
        <f t="shared" si="8"/>
        <v>-51559.2</v>
      </c>
      <c r="F28" s="33">
        <f t="shared" si="8"/>
        <v>-50212.8</v>
      </c>
      <c r="G28" s="33">
        <f t="shared" si="8"/>
        <v>-31380.8</v>
      </c>
      <c r="H28" s="33">
        <f t="shared" si="8"/>
        <v>-14322</v>
      </c>
      <c r="I28" s="33">
        <f t="shared" si="8"/>
        <v>-37752.55</v>
      </c>
      <c r="J28" s="33">
        <f t="shared" si="8"/>
        <v>-18409.6</v>
      </c>
      <c r="K28" s="33">
        <f t="shared" si="8"/>
        <v>-38618.8</v>
      </c>
      <c r="L28" s="33">
        <f t="shared" si="7"/>
        <v>-347789.74999999994</v>
      </c>
      <c r="M28"/>
    </row>
    <row r="29" spans="1:13" s="36" customFormat="1" ht="18.75" customHeight="1">
      <c r="A29" s="34" t="s">
        <v>58</v>
      </c>
      <c r="B29" s="33">
        <f>-ROUND((B9)*$E$3,2)</f>
        <v>-19096</v>
      </c>
      <c r="C29" s="33">
        <f aca="true" t="shared" si="9" ref="C29:K29">-ROUND((C9)*$E$3,2)</f>
        <v>-22294.8</v>
      </c>
      <c r="D29" s="33">
        <f t="shared" si="9"/>
        <v>-64143.2</v>
      </c>
      <c r="E29" s="33">
        <f t="shared" si="9"/>
        <v>-51559.2</v>
      </c>
      <c r="F29" s="33">
        <f t="shared" si="9"/>
        <v>-50212.8</v>
      </c>
      <c r="G29" s="33">
        <f t="shared" si="9"/>
        <v>-31380.8</v>
      </c>
      <c r="H29" s="33">
        <f t="shared" si="9"/>
        <v>-14322</v>
      </c>
      <c r="I29" s="33">
        <f t="shared" si="9"/>
        <v>-19126.8</v>
      </c>
      <c r="J29" s="33">
        <f t="shared" si="9"/>
        <v>-18409.6</v>
      </c>
      <c r="K29" s="33">
        <f t="shared" si="9"/>
        <v>-38618.8</v>
      </c>
      <c r="L29" s="33">
        <f t="shared" si="7"/>
        <v>-329163.99999999994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-163.31</v>
      </c>
      <c r="J31" s="17">
        <v>0</v>
      </c>
      <c r="K31" s="17">
        <v>0</v>
      </c>
      <c r="L31" s="33">
        <f t="shared" si="7"/>
        <v>-163.31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-18462.44</v>
      </c>
      <c r="J32" s="17">
        <v>0</v>
      </c>
      <c r="K32" s="17">
        <v>0</v>
      </c>
      <c r="L32" s="33">
        <f t="shared" si="7"/>
        <v>-18462.44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434583.85</v>
      </c>
      <c r="C48" s="41">
        <f aca="true" t="shared" si="12" ref="C48:K48">IF(C17+C27+C40+C49&lt;0,0,C17+C27+C49)</f>
        <v>349716.5</v>
      </c>
      <c r="D48" s="41">
        <f t="shared" si="12"/>
        <v>1194194.69</v>
      </c>
      <c r="E48" s="41">
        <f t="shared" si="12"/>
        <v>938852.8999999999</v>
      </c>
      <c r="F48" s="41">
        <f t="shared" si="12"/>
        <v>1025442.3300000001</v>
      </c>
      <c r="G48" s="41">
        <f t="shared" si="12"/>
        <v>568573.98</v>
      </c>
      <c r="H48" s="41">
        <f t="shared" si="12"/>
        <v>319819.80999999994</v>
      </c>
      <c r="I48" s="41">
        <f t="shared" si="12"/>
        <v>409895.99</v>
      </c>
      <c r="J48" s="41">
        <f t="shared" si="12"/>
        <v>487391.62</v>
      </c>
      <c r="K48" s="41">
        <f t="shared" si="12"/>
        <v>588678.6899999998</v>
      </c>
      <c r="L48" s="42">
        <f>SUM(B48:K48)</f>
        <v>6317150.359999999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434583.84</v>
      </c>
      <c r="C54" s="41">
        <f aca="true" t="shared" si="14" ref="C54:J54">SUM(C55:C66)</f>
        <v>349716.51</v>
      </c>
      <c r="D54" s="41">
        <f t="shared" si="14"/>
        <v>1194194.68</v>
      </c>
      <c r="E54" s="41">
        <f t="shared" si="14"/>
        <v>938852.89</v>
      </c>
      <c r="F54" s="41">
        <f t="shared" si="14"/>
        <v>1025442.32</v>
      </c>
      <c r="G54" s="41">
        <f t="shared" si="14"/>
        <v>568573.98</v>
      </c>
      <c r="H54" s="41">
        <f t="shared" si="14"/>
        <v>319819.81</v>
      </c>
      <c r="I54" s="41">
        <f>SUM(I55:I69)</f>
        <v>409895.99</v>
      </c>
      <c r="J54" s="41">
        <f t="shared" si="14"/>
        <v>487391.62</v>
      </c>
      <c r="K54" s="41">
        <f>SUM(K55:K68)</f>
        <v>588678.7</v>
      </c>
      <c r="L54" s="46">
        <f>SUM(B54:K54)</f>
        <v>6317150.34</v>
      </c>
      <c r="M54" s="40"/>
    </row>
    <row r="55" spans="1:13" ht="18.75" customHeight="1">
      <c r="A55" s="47" t="s">
        <v>51</v>
      </c>
      <c r="B55" s="48">
        <v>434583.84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434583.84</v>
      </c>
      <c r="M55" s="40"/>
    </row>
    <row r="56" spans="1:12" ht="18.75" customHeight="1">
      <c r="A56" s="47" t="s">
        <v>61</v>
      </c>
      <c r="B56" s="17">
        <v>0</v>
      </c>
      <c r="C56" s="48">
        <v>305687.2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305687.2</v>
      </c>
    </row>
    <row r="57" spans="1:12" ht="18.75" customHeight="1">
      <c r="A57" s="47" t="s">
        <v>62</v>
      </c>
      <c r="B57" s="17">
        <v>0</v>
      </c>
      <c r="C57" s="48">
        <v>44029.31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44029.31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1194194.68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1194194.68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938852.89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938852.89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1025442.32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1025442.32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568573.98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568573.98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319819.81</v>
      </c>
      <c r="I62" s="17">
        <v>0</v>
      </c>
      <c r="J62" s="17">
        <v>0</v>
      </c>
      <c r="K62" s="17">
        <v>0</v>
      </c>
      <c r="L62" s="46">
        <f t="shared" si="15"/>
        <v>319819.81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487391.62</v>
      </c>
      <c r="K64" s="17">
        <v>0</v>
      </c>
      <c r="L64" s="46">
        <f t="shared" si="15"/>
        <v>487391.62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332426.86</v>
      </c>
      <c r="L65" s="46">
        <f t="shared" si="15"/>
        <v>332426.86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256251.84</v>
      </c>
      <c r="L66" s="46">
        <f t="shared" si="15"/>
        <v>256251.84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409895.99</v>
      </c>
      <c r="J69" s="53">
        <v>0</v>
      </c>
      <c r="K69" s="53">
        <v>0</v>
      </c>
      <c r="L69" s="51">
        <f>SUM(B69:K69)</f>
        <v>409895.99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2021-05-18T22:27:51Z</dcterms:modified>
  <cp:category/>
  <cp:version/>
  <cp:contentType/>
  <cp:contentStatus/>
</cp:coreProperties>
</file>