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<sst xmlns="http://schemas.openxmlformats.org/spreadsheetml/2006/main" count="79" uniqueCount="78">
  <si>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</si>
  <si>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</si>
  <si>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</si>
  <si>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</si>
  <si>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</si>
  <si>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</si>
  <si>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</si>
  <si>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</si>
  <si>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</si>
  <si>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</si>
  <si>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</si>
  <si>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</si>
  <si>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</si>
  <si>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</si>
  <si>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</si>
  <si>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</si>
  <si>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</si>
  <si>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</si>
  <si>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</si>
  <si>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</si>
  <si>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</si>
  <si>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</si>
  <si>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</si>
  <si>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</si>
  <si>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</si>
  <si>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</si>
  <si>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</si>
  <si>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</si>
  <si>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</si>
  <si>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</si>
  <si>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</si>
  <si>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</si>
  <si>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</si>
  <si>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</si>
  <si>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</si>
  <si>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</si>
  <si>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</si>
  <si>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</si>
  <si>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</si>
  <si>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</si>
  <si>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</si>
  <si>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</si>
  <si>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</si>
  <si>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</si>
  <si>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</si>
  <si>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</si>
  <si>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</si>
  <si>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</si>
  <si>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</si>
  <si>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</si>
  <si>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</si>
  <si>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</si>
  <si>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</si>
  <si>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</si>
  <si>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</si>
  <si>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</si>
  <si>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</si>
  <si>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</si>
  <si>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</si>
  <si>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</si>
  <si>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</si>
  <si>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</si>
  <si>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</si>
  <si>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</si>
  <si>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</si>
  <si>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</si>
  <si>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</si>
  <si>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</si>
  <si>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</si>
  <si>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</si>
  <si>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</si>
  <si>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</si>
  <si>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</si>
  <si>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</si>
  <si>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</si>
  <si>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</si>
  <si>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10/05/21 - VENCIMENTO 17/05/21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</si>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</sst>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B42">
      <selection activeCell="K65" sqref="K65:K66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59767</v>
      </c>
      <c r="C7" s="10">
        <f>C8+C11</f>
        <v>74076</v>
      </c>
      <c r="D7" s="10">
        <f aca="true" t="shared" si="0" ref="D7:K7">D8+D11</f>
        <v>210924</v>
      </c>
      <c r="E7" s="10">
        <f t="shared" si="0"/>
        <v>186629</v>
      </c>
      <c r="F7" s="10">
        <f t="shared" si="0"/>
        <v>193229</v>
      </c>
      <c r="G7" s="10">
        <f t="shared" si="0"/>
        <v>97143</v>
      </c>
      <c r="H7" s="10">
        <f t="shared" si="0"/>
        <v>48797</v>
      </c>
      <c r="I7" s="10">
        <f t="shared" si="0"/>
        <v>89187</v>
      </c>
      <c r="J7" s="10">
        <f t="shared" si="0"/>
        <v>71148</v>
      </c>
      <c r="K7" s="10">
        <f t="shared" si="0"/>
        <v>149331</v>
      </c>
      <c r="L7" s="10">
        <f>SUM(B7:K7)</f>
        <v>1180231</v>
      </c>
      <c r="M7" s="11"/>
    </row>
    <row r="8" spans="1:13" ht="17.25" customHeight="1">
      <c r="A8" s="12" t="s">
        <v>18</v>
      </c>
      <c r="B8" s="13">
        <f>B9+B10</f>
        <v>4615</v>
      </c>
      <c r="C8" s="13">
        <f aca="true" t="shared" si="1" ref="C8:K8">C9+C10</f>
        <v>5484</v>
      </c>
      <c r="D8" s="13">
        <f t="shared" si="1"/>
        <v>15750</v>
      </c>
      <c r="E8" s="13">
        <f t="shared" si="1"/>
        <v>12916</v>
      </c>
      <c r="F8" s="13">
        <f t="shared" si="1"/>
        <v>12533</v>
      </c>
      <c r="G8" s="13">
        <f t="shared" si="1"/>
        <v>7239</v>
      </c>
      <c r="H8" s="13">
        <f t="shared" si="1"/>
        <v>3380</v>
      </c>
      <c r="I8" s="13">
        <f t="shared" si="1"/>
        <v>4522</v>
      </c>
      <c r="J8" s="13">
        <f t="shared" si="1"/>
        <v>4071</v>
      </c>
      <c r="K8" s="13">
        <f t="shared" si="1"/>
        <v>9409</v>
      </c>
      <c r="L8" s="13">
        <f>SUM(B8:K8)</f>
        <v>79919</v>
      </c>
      <c r="M8"/>
    </row>
    <row r="9" spans="1:13" ht="17.25" customHeight="1">
      <c r="A9" s="14" t="s">
        <v>19</v>
      </c>
      <c r="B9" s="15">
        <v>4614</v>
      </c>
      <c r="C9" s="15">
        <v>5484</v>
      </c>
      <c r="D9" s="15">
        <v>15750</v>
      </c>
      <c r="E9" s="15">
        <v>12916</v>
      </c>
      <c r="F9" s="15">
        <v>12533</v>
      </c>
      <c r="G9" s="15">
        <v>7239</v>
      </c>
      <c r="H9" s="15">
        <v>3380</v>
      </c>
      <c r="I9" s="15">
        <v>4522</v>
      </c>
      <c r="J9" s="15">
        <v>4071</v>
      </c>
      <c r="K9" s="15">
        <v>9409</v>
      </c>
      <c r="L9" s="13">
        <f>SUM(B9:K9)</f>
        <v>79918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55152</v>
      </c>
      <c r="C11" s="15">
        <v>68592</v>
      </c>
      <c r="D11" s="15">
        <v>195174</v>
      </c>
      <c r="E11" s="15">
        <v>173713</v>
      </c>
      <c r="F11" s="15">
        <v>180696</v>
      </c>
      <c r="G11" s="15">
        <v>89904</v>
      </c>
      <c r="H11" s="15">
        <v>45417</v>
      </c>
      <c r="I11" s="15">
        <v>84665</v>
      </c>
      <c r="J11" s="15">
        <v>67077</v>
      </c>
      <c r="K11" s="15">
        <v>139922</v>
      </c>
      <c r="L11" s="13">
        <f>SUM(B11:K11)</f>
        <v>1100312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1.344668671012764</v>
      </c>
      <c r="C15" s="22">
        <v>1.604424822407781</v>
      </c>
      <c r="D15" s="22">
        <v>1.589477155925901</v>
      </c>
      <c r="E15" s="22">
        <v>1.414755980230084</v>
      </c>
      <c r="F15" s="22">
        <v>1.65508364848986</v>
      </c>
      <c r="G15" s="22">
        <v>1.651461104491426</v>
      </c>
      <c r="H15" s="22">
        <v>1.695098507376432</v>
      </c>
      <c r="I15" s="22">
        <v>1.501671248054192</v>
      </c>
      <c r="J15" s="22">
        <v>1.958308230866153</v>
      </c>
      <c r="K15" s="22">
        <v>1.414552162266765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469563.97000000003</v>
      </c>
      <c r="C17" s="25">
        <f aca="true" t="shared" si="2" ref="C17:K17">C18+C19+C20+C21+C22+C23+C24</f>
        <v>370145.33999999997</v>
      </c>
      <c r="D17" s="25">
        <f t="shared" si="2"/>
        <v>1250983.2999999998</v>
      </c>
      <c r="E17" s="25">
        <f t="shared" si="2"/>
        <v>991078.7899999998</v>
      </c>
      <c r="F17" s="25">
        <f t="shared" si="2"/>
        <v>1070867.4000000001</v>
      </c>
      <c r="G17" s="25">
        <f t="shared" si="2"/>
        <v>593354.19</v>
      </c>
      <c r="H17" s="25">
        <f t="shared" si="2"/>
        <v>339430.17</v>
      </c>
      <c r="I17" s="25">
        <f t="shared" si="2"/>
        <v>445175.29000000004</v>
      </c>
      <c r="J17" s="25">
        <f t="shared" si="2"/>
        <v>504226.68000000005</v>
      </c>
      <c r="K17" s="25">
        <f t="shared" si="2"/>
        <v>625034.47</v>
      </c>
      <c r="L17" s="25">
        <f>L18+L19+L20+L21+L22+L23+L24</f>
        <v>6659859.600000001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347132.71</v>
      </c>
      <c r="C18" s="33">
        <f t="shared" si="3"/>
        <v>226768.86</v>
      </c>
      <c r="D18" s="33">
        <f t="shared" si="3"/>
        <v>768986.72</v>
      </c>
      <c r="E18" s="33">
        <f t="shared" si="3"/>
        <v>688101.12</v>
      </c>
      <c r="F18" s="33">
        <f t="shared" si="3"/>
        <v>630660.81</v>
      </c>
      <c r="G18" s="33">
        <f t="shared" si="3"/>
        <v>348403.37</v>
      </c>
      <c r="H18" s="33">
        <f t="shared" si="3"/>
        <v>192826.23</v>
      </c>
      <c r="I18" s="33">
        <f t="shared" si="3"/>
        <v>292720.65</v>
      </c>
      <c r="J18" s="33">
        <f t="shared" si="3"/>
        <v>251429.92</v>
      </c>
      <c r="K18" s="33">
        <f t="shared" si="3"/>
        <v>430864.73</v>
      </c>
      <c r="L18" s="33">
        <f aca="true" t="shared" si="4" ref="L18:L24">SUM(B18:K18)</f>
        <v>4177895.12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119645.77</v>
      </c>
      <c r="C19" s="33">
        <f t="shared" si="5"/>
        <v>137064.73</v>
      </c>
      <c r="D19" s="33">
        <f t="shared" si="5"/>
        <v>453300.1</v>
      </c>
      <c r="E19" s="33">
        <f t="shared" si="5"/>
        <v>285394.05</v>
      </c>
      <c r="F19" s="33">
        <f t="shared" si="5"/>
        <v>413135.58</v>
      </c>
      <c r="G19" s="33">
        <f t="shared" si="5"/>
        <v>226971.24</v>
      </c>
      <c r="H19" s="33">
        <f t="shared" si="5"/>
        <v>134033.22</v>
      </c>
      <c r="I19" s="33">
        <f t="shared" si="5"/>
        <v>146849.53</v>
      </c>
      <c r="J19" s="33">
        <f t="shared" si="5"/>
        <v>240947.36</v>
      </c>
      <c r="K19" s="33">
        <f t="shared" si="5"/>
        <v>178615.91</v>
      </c>
      <c r="L19" s="33">
        <f t="shared" si="4"/>
        <v>2335957.49</v>
      </c>
      <c r="M19"/>
    </row>
    <row r="20" spans="1:13" ht="17.25" customHeight="1">
      <c r="A20" s="27" t="s">
        <v>26</v>
      </c>
      <c r="B20" s="33">
        <v>1561.36</v>
      </c>
      <c r="C20" s="33">
        <v>4970.52</v>
      </c>
      <c r="D20" s="33">
        <v>26014.02</v>
      </c>
      <c r="E20" s="33">
        <v>19230.19</v>
      </c>
      <c r="F20" s="33">
        <v>25729.78</v>
      </c>
      <c r="G20" s="33">
        <v>17979.58</v>
      </c>
      <c r="H20" s="33">
        <v>11229.49</v>
      </c>
      <c r="I20" s="33">
        <v>4481.62</v>
      </c>
      <c r="J20" s="33">
        <v>9166.94</v>
      </c>
      <c r="K20" s="33">
        <v>12871.37</v>
      </c>
      <c r="L20" s="33">
        <f t="shared" si="4"/>
        <v>133234.87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-217.74</v>
      </c>
      <c r="J23" s="33">
        <v>0</v>
      </c>
      <c r="K23" s="33">
        <v>0</v>
      </c>
      <c r="L23" s="33">
        <f t="shared" si="4"/>
        <v>-334.84000000000003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-40297</v>
      </c>
      <c r="C27" s="33">
        <f t="shared" si="6"/>
        <v>-24129.6</v>
      </c>
      <c r="D27" s="33">
        <f t="shared" si="6"/>
        <v>-69300</v>
      </c>
      <c r="E27" s="33">
        <f t="shared" si="6"/>
        <v>-61390.950000000004</v>
      </c>
      <c r="F27" s="33">
        <f t="shared" si="6"/>
        <v>-55145.2</v>
      </c>
      <c r="G27" s="33">
        <f t="shared" si="6"/>
        <v>-31851.6</v>
      </c>
      <c r="H27" s="33">
        <f t="shared" si="6"/>
        <v>-22709.96</v>
      </c>
      <c r="I27" s="33">
        <f t="shared" si="6"/>
        <v>-27537.08</v>
      </c>
      <c r="J27" s="33">
        <f t="shared" si="6"/>
        <v>-17912.4</v>
      </c>
      <c r="K27" s="33">
        <f t="shared" si="6"/>
        <v>-41399.6</v>
      </c>
      <c r="L27" s="33">
        <f aca="true" t="shared" si="7" ref="L27:L33">SUM(B27:K27)</f>
        <v>-391673.39</v>
      </c>
      <c r="M27"/>
    </row>
    <row r="28" spans="1:13" ht="18.75" customHeight="1">
      <c r="A28" s="27" t="s">
        <v>30</v>
      </c>
      <c r="B28" s="33">
        <f>B29+B30+B31+B32</f>
        <v>-20301.6</v>
      </c>
      <c r="C28" s="33">
        <f aca="true" t="shared" si="8" ref="C28:K28">C29+C30+C31+C32</f>
        <v>-24129.6</v>
      </c>
      <c r="D28" s="33">
        <f t="shared" si="8"/>
        <v>-69300</v>
      </c>
      <c r="E28" s="33">
        <f t="shared" si="8"/>
        <v>-56830.4</v>
      </c>
      <c r="F28" s="33">
        <f t="shared" si="8"/>
        <v>-55145.2</v>
      </c>
      <c r="G28" s="33">
        <f t="shared" si="8"/>
        <v>-31851.6</v>
      </c>
      <c r="H28" s="33">
        <f t="shared" si="8"/>
        <v>-14872</v>
      </c>
      <c r="I28" s="33">
        <f t="shared" si="8"/>
        <v>-27537.08</v>
      </c>
      <c r="J28" s="33">
        <f t="shared" si="8"/>
        <v>-17912.4</v>
      </c>
      <c r="K28" s="33">
        <f t="shared" si="8"/>
        <v>-41399.6</v>
      </c>
      <c r="L28" s="33">
        <f t="shared" si="7"/>
        <v>-359279.48000000004</v>
      </c>
      <c r="M28"/>
    </row>
    <row r="29" spans="1:13" s="36" customFormat="1" ht="18.75" customHeight="1">
      <c r="A29" s="34" t="s">
        <v>58</v>
      </c>
      <c r="B29" s="33">
        <f>-ROUND((B9)*$E$3,2)</f>
        <v>-20301.6</v>
      </c>
      <c r="C29" s="33">
        <f aca="true" t="shared" si="9" ref="C29:K29">-ROUND((C9)*$E$3,2)</f>
        <v>-24129.6</v>
      </c>
      <c r="D29" s="33">
        <f t="shared" si="9"/>
        <v>-69300</v>
      </c>
      <c r="E29" s="33">
        <f t="shared" si="9"/>
        <v>-56830.4</v>
      </c>
      <c r="F29" s="33">
        <f t="shared" si="9"/>
        <v>-55145.2</v>
      </c>
      <c r="G29" s="33">
        <f t="shared" si="9"/>
        <v>-31851.6</v>
      </c>
      <c r="H29" s="33">
        <f t="shared" si="9"/>
        <v>-14872</v>
      </c>
      <c r="I29" s="33">
        <f t="shared" si="9"/>
        <v>-19896.8</v>
      </c>
      <c r="J29" s="33">
        <f t="shared" si="9"/>
        <v>-17912.4</v>
      </c>
      <c r="K29" s="33">
        <f t="shared" si="9"/>
        <v>-41399.6</v>
      </c>
      <c r="L29" s="33">
        <f t="shared" si="7"/>
        <v>-351639.2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-61.95</v>
      </c>
      <c r="J31" s="17">
        <v>0</v>
      </c>
      <c r="K31" s="17">
        <v>0</v>
      </c>
      <c r="L31" s="33">
        <f t="shared" si="7"/>
        <v>-61.95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-7578.33</v>
      </c>
      <c r="J32" s="17">
        <v>0</v>
      </c>
      <c r="K32" s="17">
        <v>0</v>
      </c>
      <c r="L32" s="33">
        <f t="shared" si="7"/>
        <v>-7578.33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429266.97000000003</v>
      </c>
      <c r="C48" s="41">
        <f aca="true" t="shared" si="12" ref="C48:K48">IF(C17+C27+C40+C49&lt;0,0,C17+C27+C49)</f>
        <v>346015.74</v>
      </c>
      <c r="D48" s="41">
        <f t="shared" si="12"/>
        <v>1181683.2999999998</v>
      </c>
      <c r="E48" s="41">
        <f t="shared" si="12"/>
        <v>929687.8399999999</v>
      </c>
      <c r="F48" s="41">
        <f t="shared" si="12"/>
        <v>1015722.2000000002</v>
      </c>
      <c r="G48" s="41">
        <f t="shared" si="12"/>
        <v>561502.59</v>
      </c>
      <c r="H48" s="41">
        <f t="shared" si="12"/>
        <v>316720.20999999996</v>
      </c>
      <c r="I48" s="41">
        <f t="shared" si="12"/>
        <v>417638.21</v>
      </c>
      <c r="J48" s="41">
        <f t="shared" si="12"/>
        <v>486314.28</v>
      </c>
      <c r="K48" s="41">
        <f t="shared" si="12"/>
        <v>583634.87</v>
      </c>
      <c r="L48" s="42">
        <f>SUM(B48:K48)</f>
        <v>6268186.21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429266.97</v>
      </c>
      <c r="C54" s="41">
        <f aca="true" t="shared" si="14" ref="C54:J54">SUM(C55:C66)</f>
        <v>346015.74</v>
      </c>
      <c r="D54" s="41">
        <f t="shared" si="14"/>
        <v>1181683.3</v>
      </c>
      <c r="E54" s="41">
        <f t="shared" si="14"/>
        <v>929687.85</v>
      </c>
      <c r="F54" s="41">
        <f t="shared" si="14"/>
        <v>1015722.2</v>
      </c>
      <c r="G54" s="41">
        <f t="shared" si="14"/>
        <v>561502.59</v>
      </c>
      <c r="H54" s="41">
        <f t="shared" si="14"/>
        <v>316720.21</v>
      </c>
      <c r="I54" s="41">
        <f>SUM(I55:I69)</f>
        <v>417638.21</v>
      </c>
      <c r="J54" s="41">
        <f t="shared" si="14"/>
        <v>486314.28</v>
      </c>
      <c r="K54" s="41">
        <f>SUM(K55:K68)</f>
        <v>583634.87</v>
      </c>
      <c r="L54" s="46">
        <f>SUM(B54:K54)</f>
        <v>6268186.22</v>
      </c>
      <c r="M54" s="40"/>
    </row>
    <row r="55" spans="1:13" ht="18.75" customHeight="1">
      <c r="A55" s="47" t="s">
        <v>51</v>
      </c>
      <c r="B55" s="48">
        <v>429266.97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429266.97</v>
      </c>
      <c r="M55" s="40"/>
    </row>
    <row r="56" spans="1:12" ht="18.75" customHeight="1">
      <c r="A56" s="47" t="s">
        <v>61</v>
      </c>
      <c r="B56" s="17">
        <v>0</v>
      </c>
      <c r="C56" s="48">
        <v>302798.37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302798.37</v>
      </c>
    </row>
    <row r="57" spans="1:12" ht="18.75" customHeight="1">
      <c r="A57" s="47" t="s">
        <v>62</v>
      </c>
      <c r="B57" s="17">
        <v>0</v>
      </c>
      <c r="C57" s="48">
        <v>43217.37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43217.37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1181683.3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1181683.3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929687.85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929687.85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1015722.2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1015722.2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561502.59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561502.59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316720.21</v>
      </c>
      <c r="I62" s="17">
        <v>0</v>
      </c>
      <c r="J62" s="17">
        <v>0</v>
      </c>
      <c r="K62" s="17">
        <v>0</v>
      </c>
      <c r="L62" s="46">
        <f t="shared" si="15"/>
        <v>316720.21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48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486314.28</v>
      </c>
      <c r="K64" s="17">
        <v>0</v>
      </c>
      <c r="L64" s="46">
        <f t="shared" si="15"/>
        <v>486314.28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357593.08</v>
      </c>
      <c r="L65" s="46">
        <f t="shared" si="15"/>
        <v>357593.08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226041.79</v>
      </c>
      <c r="L66" s="46">
        <f t="shared" si="15"/>
        <v>226041.79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417638.21</v>
      </c>
      <c r="J69" s="53">
        <v>0</v>
      </c>
      <c r="K69" s="53">
        <v>0</v>
      </c>
      <c r="L69" s="51">
        <f>SUM(B69:K69)</f>
        <v>417638.21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2021-05-18T22:26:32Z</dcterms:modified>
  <cp:category/>
  <cp:version/>
  <cp:contentType/>
  <cp:contentStatus/>
</cp:coreProperties>
</file>