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<sst xmlns="http://schemas.openxmlformats.org/spreadsheetml/2006/main" count="79" uniqueCount="78">
  <si>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</si>
  <si>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</si>
  <si>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</si>
  <si>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</si>
  <si>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</si>
  <si>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</si>
  <si>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</si>
  <si>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</si>
  <si>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</si>
  <si>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</si>
  <si>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</si>
  <si>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</si>
  <si>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</si>
  <si>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</si>
  <si>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</si>
  <si>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</si>
  <si>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</si>
  <si>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</si>
  <si>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</si>
  <si>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</si>
  <si>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</si>
  <si>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</si>
  <si>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</si>
  <si>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</si>
  <si>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</si>
  <si>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</si>
  <si>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</si>
  <si>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</si>
  <si>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</si>
  <si>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</si>
  <si>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</si>
  <si>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</si>
  <si>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</si>
  <si>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</si>
  <si>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</si>
  <si>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</si>
  <si>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</si>
  <si>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</si>
  <si>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</si>
  <si>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</si>
  <si>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</si>
  <si>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</si>
  <si>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</si>
  <si>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</si>
  <si>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</si>
  <si>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</si>
  <si>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</si>
  <si>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</si>
  <si>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</si>
  <si>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</si>
  <si>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</si>
  <si>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</si>
  <si>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</si>
  <si>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</si>
  <si>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</si>
  <si>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</si>
  <si>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</si>
  <si>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</si>
  <si>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</si>
  <si>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</si>
  <si>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</si>
  <si>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</si>
  <si>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</si>
  <si>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</si>
  <si>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</si>
  <si>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</si>
  <si>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</si>
  <si>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</si>
  <si>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</si>
  <si>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</si>
  <si>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</si>
  <si>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</si>
  <si>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</si>
  <si>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</si>
  <si>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</si>
  <si>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</si>
  <si>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07/05/21 - VENCIMENTO 14/05/21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</si>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</sst>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B43">
      <selection activeCell="K65" sqref="K65:K6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60331</v>
      </c>
      <c r="C7" s="10">
        <f>C8+C11</f>
        <v>78527</v>
      </c>
      <c r="D7" s="10">
        <f aca="true" t="shared" si="0" ref="D7:K7">D8+D11</f>
        <v>219849</v>
      </c>
      <c r="E7" s="10">
        <f t="shared" si="0"/>
        <v>193986</v>
      </c>
      <c r="F7" s="10">
        <f t="shared" si="0"/>
        <v>198166</v>
      </c>
      <c r="G7" s="10">
        <f t="shared" si="0"/>
        <v>100770</v>
      </c>
      <c r="H7" s="10">
        <f t="shared" si="0"/>
        <v>51247</v>
      </c>
      <c r="I7" s="10">
        <f t="shared" si="0"/>
        <v>93484</v>
      </c>
      <c r="J7" s="10">
        <f t="shared" si="0"/>
        <v>73575</v>
      </c>
      <c r="K7" s="10">
        <f t="shared" si="0"/>
        <v>156851</v>
      </c>
      <c r="L7" s="10">
        <f>SUM(B7:K7)</f>
        <v>1226786</v>
      </c>
      <c r="M7" s="11"/>
    </row>
    <row r="8" spans="1:13" ht="17.25" customHeight="1">
      <c r="A8" s="12" t="s">
        <v>18</v>
      </c>
      <c r="B8" s="13">
        <f>B9+B10</f>
        <v>4564</v>
      </c>
      <c r="C8" s="13">
        <f aca="true" t="shared" si="1" ref="C8:K8">C9+C10</f>
        <v>5935</v>
      </c>
      <c r="D8" s="13">
        <f t="shared" si="1"/>
        <v>16113</v>
      </c>
      <c r="E8" s="13">
        <f t="shared" si="1"/>
        <v>13336</v>
      </c>
      <c r="F8" s="13">
        <f t="shared" si="1"/>
        <v>12629</v>
      </c>
      <c r="G8" s="13">
        <f t="shared" si="1"/>
        <v>7915</v>
      </c>
      <c r="H8" s="13">
        <f t="shared" si="1"/>
        <v>3449</v>
      </c>
      <c r="I8" s="13">
        <f t="shared" si="1"/>
        <v>4778</v>
      </c>
      <c r="J8" s="13">
        <f t="shared" si="1"/>
        <v>4308</v>
      </c>
      <c r="K8" s="13">
        <f t="shared" si="1"/>
        <v>9866</v>
      </c>
      <c r="L8" s="13">
        <f>SUM(B8:K8)</f>
        <v>82893</v>
      </c>
      <c r="M8"/>
    </row>
    <row r="9" spans="1:13" ht="17.25" customHeight="1">
      <c r="A9" s="14" t="s">
        <v>19</v>
      </c>
      <c r="B9" s="15">
        <v>4562</v>
      </c>
      <c r="C9" s="15">
        <v>5935</v>
      </c>
      <c r="D9" s="15">
        <v>16113</v>
      </c>
      <c r="E9" s="15">
        <v>13336</v>
      </c>
      <c r="F9" s="15">
        <v>12629</v>
      </c>
      <c r="G9" s="15">
        <v>7915</v>
      </c>
      <c r="H9" s="15">
        <v>3447</v>
      </c>
      <c r="I9" s="15">
        <v>4778</v>
      </c>
      <c r="J9" s="15">
        <v>4308</v>
      </c>
      <c r="K9" s="15">
        <v>9866</v>
      </c>
      <c r="L9" s="13">
        <f>SUM(B9:K9)</f>
        <v>82889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55767</v>
      </c>
      <c r="C11" s="15">
        <v>72592</v>
      </c>
      <c r="D11" s="15">
        <v>203736</v>
      </c>
      <c r="E11" s="15">
        <v>180650</v>
      </c>
      <c r="F11" s="15">
        <v>185537</v>
      </c>
      <c r="G11" s="15">
        <v>92855</v>
      </c>
      <c r="H11" s="15">
        <v>47798</v>
      </c>
      <c r="I11" s="15">
        <v>88706</v>
      </c>
      <c r="J11" s="15">
        <v>69267</v>
      </c>
      <c r="K11" s="15">
        <v>146985</v>
      </c>
      <c r="L11" s="13">
        <f>SUM(B11:K11)</f>
        <v>1143893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1.343963354579976</v>
      </c>
      <c r="C15" s="22">
        <v>1.532705665212681</v>
      </c>
      <c r="D15" s="22">
        <v>1.529633798127553</v>
      </c>
      <c r="E15" s="22">
        <v>1.349769925412444</v>
      </c>
      <c r="F15" s="22">
        <v>1.615317196356626</v>
      </c>
      <c r="G15" s="22">
        <v>1.609865323804217</v>
      </c>
      <c r="H15" s="22">
        <v>1.601678696310274</v>
      </c>
      <c r="I15" s="22">
        <v>1.461273452716898</v>
      </c>
      <c r="J15" s="22">
        <v>1.899878023249321</v>
      </c>
      <c r="K15" s="22">
        <v>1.356804474920333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473695.32999999996</v>
      </c>
      <c r="C17" s="25">
        <f aca="true" t="shared" si="2" ref="C17:K17">C18+C19+C20+C21+C22+C23+C24</f>
        <v>374806.81999999995</v>
      </c>
      <c r="D17" s="25">
        <f t="shared" si="2"/>
        <v>1253462.38</v>
      </c>
      <c r="E17" s="25">
        <f t="shared" si="2"/>
        <v>980067.41</v>
      </c>
      <c r="F17" s="25">
        <f t="shared" si="2"/>
        <v>1071853.1099999999</v>
      </c>
      <c r="G17" s="25">
        <f t="shared" si="2"/>
        <v>599934.25</v>
      </c>
      <c r="H17" s="25">
        <f t="shared" si="2"/>
        <v>336407.30999999994</v>
      </c>
      <c r="I17" s="25">
        <f t="shared" si="2"/>
        <v>454217.12</v>
      </c>
      <c r="J17" s="25">
        <f t="shared" si="2"/>
        <v>505871.14</v>
      </c>
      <c r="K17" s="25">
        <f t="shared" si="2"/>
        <v>629528.64</v>
      </c>
      <c r="L17" s="25">
        <f>L18+L19+L20+L21+L22+L23+L24</f>
        <v>6679843.509999999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350408.48</v>
      </c>
      <c r="C18" s="33">
        <f t="shared" si="3"/>
        <v>240394.71</v>
      </c>
      <c r="D18" s="33">
        <f t="shared" si="3"/>
        <v>801525.48</v>
      </c>
      <c r="E18" s="33">
        <f t="shared" si="3"/>
        <v>715226.38</v>
      </c>
      <c r="F18" s="33">
        <f t="shared" si="3"/>
        <v>646774.19</v>
      </c>
      <c r="G18" s="33">
        <f t="shared" si="3"/>
        <v>361411.61</v>
      </c>
      <c r="H18" s="33">
        <f t="shared" si="3"/>
        <v>202507.65</v>
      </c>
      <c r="I18" s="33">
        <f t="shared" si="3"/>
        <v>306823.84</v>
      </c>
      <c r="J18" s="33">
        <f t="shared" si="3"/>
        <v>260006.69</v>
      </c>
      <c r="K18" s="33">
        <f t="shared" si="3"/>
        <v>452562.19</v>
      </c>
      <c r="L18" s="33">
        <f aca="true" t="shared" si="4" ref="L18:L24">SUM(B18:K18)</f>
        <v>4337641.22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120527.68</v>
      </c>
      <c r="C19" s="33">
        <f t="shared" si="5"/>
        <v>128059.62</v>
      </c>
      <c r="D19" s="33">
        <f t="shared" si="5"/>
        <v>424514.98</v>
      </c>
      <c r="E19" s="33">
        <f t="shared" si="5"/>
        <v>250164.68</v>
      </c>
      <c r="F19" s="33">
        <f t="shared" si="5"/>
        <v>397971.28</v>
      </c>
      <c r="G19" s="33">
        <f t="shared" si="5"/>
        <v>220412.41</v>
      </c>
      <c r="H19" s="33">
        <f t="shared" si="5"/>
        <v>121844.54</v>
      </c>
      <c r="I19" s="33">
        <f t="shared" si="5"/>
        <v>141529.69</v>
      </c>
      <c r="J19" s="33">
        <f t="shared" si="5"/>
        <v>233974.31</v>
      </c>
      <c r="K19" s="33">
        <f t="shared" si="5"/>
        <v>161476.21</v>
      </c>
      <c r="L19" s="33">
        <f t="shared" si="4"/>
        <v>2200475.4</v>
      </c>
      <c r="M19"/>
    </row>
    <row r="20" spans="1:13" ht="17.25" customHeight="1">
      <c r="A20" s="27" t="s">
        <v>26</v>
      </c>
      <c r="B20" s="33">
        <v>1417.94</v>
      </c>
      <c r="C20" s="33">
        <v>5011.26</v>
      </c>
      <c r="D20" s="33">
        <v>24739.46</v>
      </c>
      <c r="E20" s="33">
        <v>18415.36</v>
      </c>
      <c r="F20" s="33">
        <v>25766.41</v>
      </c>
      <c r="G20" s="33">
        <v>18110.23</v>
      </c>
      <c r="H20" s="33">
        <v>11037.73</v>
      </c>
      <c r="I20" s="33">
        <v>4522.36</v>
      </c>
      <c r="J20" s="33">
        <v>9207.68</v>
      </c>
      <c r="K20" s="33">
        <v>12807.78</v>
      </c>
      <c r="L20" s="33">
        <f t="shared" si="4"/>
        <v>131036.20999999999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-2092.44</v>
      </c>
      <c r="F23" s="33">
        <v>0</v>
      </c>
      <c r="G23" s="33">
        <v>0</v>
      </c>
      <c r="H23" s="33">
        <v>-323.84</v>
      </c>
      <c r="I23" s="33">
        <v>0</v>
      </c>
      <c r="J23" s="33">
        <v>0</v>
      </c>
      <c r="K23" s="33">
        <v>0</v>
      </c>
      <c r="L23" s="33">
        <f t="shared" si="4"/>
        <v>-2416.28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-205695.13</v>
      </c>
      <c r="C27" s="33">
        <f t="shared" si="6"/>
        <v>-26114</v>
      </c>
      <c r="D27" s="33">
        <f t="shared" si="6"/>
        <v>-70897.2</v>
      </c>
      <c r="E27" s="33">
        <f t="shared" si="6"/>
        <v>-63238.950000000004</v>
      </c>
      <c r="F27" s="33">
        <f t="shared" si="6"/>
        <v>-55567.6</v>
      </c>
      <c r="G27" s="33">
        <f t="shared" si="6"/>
        <v>-34826</v>
      </c>
      <c r="H27" s="33">
        <f t="shared" si="6"/>
        <v>-23004.76</v>
      </c>
      <c r="I27" s="33">
        <f t="shared" si="6"/>
        <v>-29243.340000000004</v>
      </c>
      <c r="J27" s="33">
        <f t="shared" si="6"/>
        <v>-18955.2</v>
      </c>
      <c r="K27" s="33">
        <f t="shared" si="6"/>
        <v>-43410.4</v>
      </c>
      <c r="L27" s="33">
        <f aca="true" t="shared" si="7" ref="L27:L33">SUM(B27:K27)</f>
        <v>-570952.5800000001</v>
      </c>
      <c r="M27"/>
    </row>
    <row r="28" spans="1:13" ht="18.75" customHeight="1">
      <c r="A28" s="27" t="s">
        <v>30</v>
      </c>
      <c r="B28" s="33">
        <f>B29+B30+B31+B32</f>
        <v>-20072.8</v>
      </c>
      <c r="C28" s="33">
        <f aca="true" t="shared" si="8" ref="C28:K28">C29+C30+C31+C32</f>
        <v>-26114</v>
      </c>
      <c r="D28" s="33">
        <f t="shared" si="8"/>
        <v>-70897.2</v>
      </c>
      <c r="E28" s="33">
        <f t="shared" si="8"/>
        <v>-58678.4</v>
      </c>
      <c r="F28" s="33">
        <f t="shared" si="8"/>
        <v>-55567.6</v>
      </c>
      <c r="G28" s="33">
        <f t="shared" si="8"/>
        <v>-34826</v>
      </c>
      <c r="H28" s="33">
        <f t="shared" si="8"/>
        <v>-15166.8</v>
      </c>
      <c r="I28" s="33">
        <f t="shared" si="8"/>
        <v>-29243.340000000004</v>
      </c>
      <c r="J28" s="33">
        <f t="shared" si="8"/>
        <v>-18955.2</v>
      </c>
      <c r="K28" s="33">
        <f t="shared" si="8"/>
        <v>-43410.4</v>
      </c>
      <c r="L28" s="33">
        <f t="shared" si="7"/>
        <v>-372931.74000000005</v>
      </c>
      <c r="M28"/>
    </row>
    <row r="29" spans="1:13" s="36" customFormat="1" ht="18.75" customHeight="1">
      <c r="A29" s="34" t="s">
        <v>58</v>
      </c>
      <c r="B29" s="33">
        <f>-ROUND((B9)*$E$3,2)</f>
        <v>-20072.8</v>
      </c>
      <c r="C29" s="33">
        <f aca="true" t="shared" si="9" ref="C29:K29">-ROUND((C9)*$E$3,2)</f>
        <v>-26114</v>
      </c>
      <c r="D29" s="33">
        <f t="shared" si="9"/>
        <v>-70897.2</v>
      </c>
      <c r="E29" s="33">
        <f t="shared" si="9"/>
        <v>-58678.4</v>
      </c>
      <c r="F29" s="33">
        <f t="shared" si="9"/>
        <v>-55567.6</v>
      </c>
      <c r="G29" s="33">
        <f t="shared" si="9"/>
        <v>-34826</v>
      </c>
      <c r="H29" s="33">
        <f t="shared" si="9"/>
        <v>-15166.8</v>
      </c>
      <c r="I29" s="33">
        <f t="shared" si="9"/>
        <v>-21023.2</v>
      </c>
      <c r="J29" s="33">
        <f t="shared" si="9"/>
        <v>-18955.2</v>
      </c>
      <c r="K29" s="33">
        <f t="shared" si="9"/>
        <v>-43410.4</v>
      </c>
      <c r="L29" s="33">
        <f t="shared" si="7"/>
        <v>-364711.60000000003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-33.79</v>
      </c>
      <c r="J31" s="17">
        <v>0</v>
      </c>
      <c r="K31" s="17">
        <v>0</v>
      </c>
      <c r="L31" s="33">
        <f t="shared" si="7"/>
        <v>-33.79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-8186.35</v>
      </c>
      <c r="J32" s="17">
        <v>0</v>
      </c>
      <c r="K32" s="17">
        <v>0</v>
      </c>
      <c r="L32" s="33">
        <f t="shared" si="7"/>
        <v>-8186.35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-165626.93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-165626.93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268000.19999999995</v>
      </c>
      <c r="C48" s="41">
        <f aca="true" t="shared" si="12" ref="C48:K48">IF(C17+C27+C40+C49&lt;0,0,C17+C27+C49)</f>
        <v>348692.81999999995</v>
      </c>
      <c r="D48" s="41">
        <f t="shared" si="12"/>
        <v>1182565.18</v>
      </c>
      <c r="E48" s="41">
        <f t="shared" si="12"/>
        <v>916828.4600000001</v>
      </c>
      <c r="F48" s="41">
        <f t="shared" si="12"/>
        <v>1016285.5099999999</v>
      </c>
      <c r="G48" s="41">
        <f t="shared" si="12"/>
        <v>565108.25</v>
      </c>
      <c r="H48" s="41">
        <f t="shared" si="12"/>
        <v>313402.54999999993</v>
      </c>
      <c r="I48" s="41">
        <f t="shared" si="12"/>
        <v>424973.77999999997</v>
      </c>
      <c r="J48" s="41">
        <f t="shared" si="12"/>
        <v>486915.94</v>
      </c>
      <c r="K48" s="41">
        <f t="shared" si="12"/>
        <v>586118.24</v>
      </c>
      <c r="L48" s="42">
        <f>SUM(B48:K48)</f>
        <v>6108890.930000001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268000.2</v>
      </c>
      <c r="C54" s="41">
        <f aca="true" t="shared" si="14" ref="C54:J54">SUM(C55:C66)</f>
        <v>348692.81999999995</v>
      </c>
      <c r="D54" s="41">
        <f t="shared" si="14"/>
        <v>1182565.19</v>
      </c>
      <c r="E54" s="41">
        <f t="shared" si="14"/>
        <v>916828.46</v>
      </c>
      <c r="F54" s="41">
        <f t="shared" si="14"/>
        <v>1016285.51</v>
      </c>
      <c r="G54" s="41">
        <f t="shared" si="14"/>
        <v>565108.24</v>
      </c>
      <c r="H54" s="41">
        <f t="shared" si="14"/>
        <v>313402.54</v>
      </c>
      <c r="I54" s="41">
        <f>SUM(I55:I69)</f>
        <v>424973.78</v>
      </c>
      <c r="J54" s="41">
        <f t="shared" si="14"/>
        <v>486915.94</v>
      </c>
      <c r="K54" s="41">
        <f>SUM(K55:K68)</f>
        <v>586118.24</v>
      </c>
      <c r="L54" s="46">
        <f>SUM(B54:K54)</f>
        <v>6108890.920000001</v>
      </c>
      <c r="M54" s="40"/>
    </row>
    <row r="55" spans="1:13" ht="18.75" customHeight="1">
      <c r="A55" s="47" t="s">
        <v>51</v>
      </c>
      <c r="B55" s="48">
        <v>268000.2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268000.2</v>
      </c>
      <c r="M55" s="40"/>
    </row>
    <row r="56" spans="1:12" ht="18.75" customHeight="1">
      <c r="A56" s="47" t="s">
        <v>61</v>
      </c>
      <c r="B56" s="17">
        <v>0</v>
      </c>
      <c r="C56" s="48">
        <v>304687.79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304687.79</v>
      </c>
    </row>
    <row r="57" spans="1:12" ht="18.75" customHeight="1">
      <c r="A57" s="47" t="s">
        <v>62</v>
      </c>
      <c r="B57" s="17">
        <v>0</v>
      </c>
      <c r="C57" s="48">
        <v>44005.03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44005.03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1182565.19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1182565.19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916828.46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916828.46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1016285.51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1016285.51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565108.24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565108.24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313402.54</v>
      </c>
      <c r="I62" s="17">
        <v>0</v>
      </c>
      <c r="J62" s="17">
        <v>0</v>
      </c>
      <c r="K62" s="17">
        <v>0</v>
      </c>
      <c r="L62" s="46">
        <f t="shared" si="15"/>
        <v>313402.54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48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486915.94</v>
      </c>
      <c r="K64" s="17">
        <v>0</v>
      </c>
      <c r="L64" s="46">
        <f t="shared" si="15"/>
        <v>486915.94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329515.67</v>
      </c>
      <c r="L65" s="46">
        <f t="shared" si="15"/>
        <v>329515.67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256602.57</v>
      </c>
      <c r="L66" s="46">
        <f t="shared" si="15"/>
        <v>256602.57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424973.78</v>
      </c>
      <c r="J69" s="53">
        <v>0</v>
      </c>
      <c r="K69" s="53">
        <v>0</v>
      </c>
      <c r="L69" s="51">
        <f>SUM(B69:K69)</f>
        <v>424973.78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2021-05-18T22:21:49Z</dcterms:modified>
  <cp:category/>
  <cp:version/>
  <cp:contentType/>
  <cp:contentStatus/>
</cp:coreProperties>
</file>