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<sst xmlns="http://schemas.openxmlformats.org/spreadsheetml/2006/main" count="79" uniqueCount="78">
  <si>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</si>
  <si>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</si>
  <si>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</si>
  <si>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</si>
  <si>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</si>
  <si>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</si>
  <si>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</si>
  <si>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</si>
  <si>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</si>
  <si>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</si>
  <si>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</si>
  <si>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</si>
  <si>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</si>
  <si>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</si>
  <si>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</si>
  <si>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</si>
  <si>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</si>
  <si>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</si>
  <si>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</si>
  <si>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</si>
  <si>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</si>
  <si>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</si>
  <si>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</si>
  <si>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</si>
  <si>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</si>
  <si>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</si>
  <si>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</si>
  <si>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</si>
  <si>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</si>
  <si>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</si>
  <si>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</si>
  <si>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</si>
  <si>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</si>
  <si>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</si>
  <si>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</si>
  <si>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</si>
  <si>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</si>
  <si>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</si>
  <si>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</si>
  <si>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</si>
  <si>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</si>
  <si>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</si>
  <si>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</si>
  <si>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</si>
  <si>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</si>
  <si>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</si>
  <si>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</si>
  <si>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</si>
  <si>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</si>
  <si>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</si>
  <si>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</si>
  <si>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</si>
  <si>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</si>
  <si>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</si>
  <si>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</si>
  <si>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</si>
  <si>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</si>
  <si>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</si>
  <si>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</si>
  <si>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</si>
  <si>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</si>
  <si>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</si>
  <si>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</si>
  <si>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</si>
  <si>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</si>
  <si>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</si>
  <si>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</si>
  <si>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</si>
  <si>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</si>
  <si>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</si>
  <si>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</si>
  <si>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</si>
  <si>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</si>
  <si>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</si>
  <si>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</si>
  <si>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</si>
  <si>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02/05/21 - VENCIMENTO 07/05/21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</si>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</sst>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14672</v>
      </c>
      <c r="C7" s="10">
        <f>C8+C11</f>
        <v>20155</v>
      </c>
      <c r="D7" s="10">
        <f aca="true" t="shared" si="0" ref="D7:K7">D8+D11</f>
        <v>58889</v>
      </c>
      <c r="E7" s="10">
        <f t="shared" si="0"/>
        <v>60295</v>
      </c>
      <c r="F7" s="10">
        <f t="shared" si="0"/>
        <v>61506</v>
      </c>
      <c r="G7" s="10">
        <f t="shared" si="0"/>
        <v>25285</v>
      </c>
      <c r="H7" s="10">
        <f t="shared" si="0"/>
        <v>13581</v>
      </c>
      <c r="I7" s="10">
        <f t="shared" si="0"/>
        <v>27543</v>
      </c>
      <c r="J7" s="10">
        <f t="shared" si="0"/>
        <v>15745</v>
      </c>
      <c r="K7" s="10">
        <f t="shared" si="0"/>
        <v>46922</v>
      </c>
      <c r="L7" s="10">
        <f>SUM(B7:K7)</f>
        <v>344593</v>
      </c>
      <c r="M7" s="11"/>
    </row>
    <row r="8" spans="1:13" ht="17.25" customHeight="1">
      <c r="A8" s="12" t="s">
        <v>18</v>
      </c>
      <c r="B8" s="13">
        <f>B9+B10</f>
        <v>1416</v>
      </c>
      <c r="C8" s="13">
        <f aca="true" t="shared" si="1" ref="C8:K8">C9+C10</f>
        <v>1851</v>
      </c>
      <c r="D8" s="13">
        <f t="shared" si="1"/>
        <v>5820</v>
      </c>
      <c r="E8" s="13">
        <f t="shared" si="1"/>
        <v>5332</v>
      </c>
      <c r="F8" s="13">
        <f t="shared" si="1"/>
        <v>5685</v>
      </c>
      <c r="G8" s="13">
        <f t="shared" si="1"/>
        <v>2275</v>
      </c>
      <c r="H8" s="13">
        <f t="shared" si="1"/>
        <v>1157</v>
      </c>
      <c r="I8" s="13">
        <f t="shared" si="1"/>
        <v>1616</v>
      </c>
      <c r="J8" s="13">
        <f t="shared" si="1"/>
        <v>1044</v>
      </c>
      <c r="K8" s="13">
        <f t="shared" si="1"/>
        <v>3090</v>
      </c>
      <c r="L8" s="13">
        <f>SUM(B8:K8)</f>
        <v>29286</v>
      </c>
      <c r="M8"/>
    </row>
    <row r="9" spans="1:13" ht="17.25" customHeight="1">
      <c r="A9" s="14" t="s">
        <v>19</v>
      </c>
      <c r="B9" s="15">
        <v>1414</v>
      </c>
      <c r="C9" s="15">
        <v>1851</v>
      </c>
      <c r="D9" s="15">
        <v>5820</v>
      </c>
      <c r="E9" s="15">
        <v>5332</v>
      </c>
      <c r="F9" s="15">
        <v>5685</v>
      </c>
      <c r="G9" s="15">
        <v>2275</v>
      </c>
      <c r="H9" s="15">
        <v>1156</v>
      </c>
      <c r="I9" s="15">
        <v>1616</v>
      </c>
      <c r="J9" s="15">
        <v>1044</v>
      </c>
      <c r="K9" s="15">
        <v>3090</v>
      </c>
      <c r="L9" s="13">
        <f>SUM(B9:K9)</f>
        <v>29283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13256</v>
      </c>
      <c r="C11" s="15">
        <v>18304</v>
      </c>
      <c r="D11" s="15">
        <v>53069</v>
      </c>
      <c r="E11" s="15">
        <v>54963</v>
      </c>
      <c r="F11" s="15">
        <v>55821</v>
      </c>
      <c r="G11" s="15">
        <v>23010</v>
      </c>
      <c r="H11" s="15">
        <v>12424</v>
      </c>
      <c r="I11" s="15">
        <v>25927</v>
      </c>
      <c r="J11" s="15">
        <v>14701</v>
      </c>
      <c r="K11" s="15">
        <v>43832</v>
      </c>
      <c r="L11" s="13">
        <f>SUM(B11:K11)</f>
        <v>315307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1.485790402732547</v>
      </c>
      <c r="C15" s="22">
        <v>1.631193376515852</v>
      </c>
      <c r="D15" s="22">
        <v>1.634199771771068</v>
      </c>
      <c r="E15" s="22">
        <v>1.484779178945894</v>
      </c>
      <c r="F15" s="22">
        <v>1.680599538065344</v>
      </c>
      <c r="G15" s="22">
        <v>1.617981489777761</v>
      </c>
      <c r="H15" s="22">
        <v>1.747805674367481</v>
      </c>
      <c r="I15" s="22">
        <v>1.445998300323362</v>
      </c>
      <c r="J15" s="22">
        <v>2.031685783020657</v>
      </c>
      <c r="K15" s="22">
        <v>1.429419971847313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128280.94</v>
      </c>
      <c r="C17" s="25">
        <f aca="true" t="shared" si="2" ref="C17:K17">C18+C19+C20+C21+C22+C23+C24</f>
        <v>104920.09999999999</v>
      </c>
      <c r="D17" s="25">
        <f t="shared" si="2"/>
        <v>367622.38000000006</v>
      </c>
      <c r="E17" s="25">
        <f t="shared" si="2"/>
        <v>339920.46</v>
      </c>
      <c r="F17" s="25">
        <f t="shared" si="2"/>
        <v>352310.11</v>
      </c>
      <c r="G17" s="25">
        <f t="shared" si="2"/>
        <v>155789.29</v>
      </c>
      <c r="H17" s="25">
        <f t="shared" si="2"/>
        <v>98248.38999999998</v>
      </c>
      <c r="I17" s="25">
        <f t="shared" si="2"/>
        <v>135531.35</v>
      </c>
      <c r="J17" s="25">
        <f t="shared" si="2"/>
        <v>120331.86</v>
      </c>
      <c r="K17" s="25">
        <f t="shared" si="2"/>
        <v>203903.34999999998</v>
      </c>
      <c r="L17" s="25">
        <f>L18+L19+L20+L21+L22+L23+L24</f>
        <v>2006858.2300000002</v>
      </c>
      <c r="M17"/>
    </row>
    <row r="18" spans="1:13" ht="17.25" customHeight="1">
      <c r="A18" s="26" t="s">
        <v>24</v>
      </c>
      <c r="B18" s="33">
        <f aca="true" t="shared" si="3" ref="B18:K18">ROUND(B13*B7,2)</f>
        <v>85216.44</v>
      </c>
      <c r="C18" s="33">
        <f t="shared" si="3"/>
        <v>61700.5</v>
      </c>
      <c r="D18" s="33">
        <f t="shared" si="3"/>
        <v>214697.52</v>
      </c>
      <c r="E18" s="33">
        <f t="shared" si="3"/>
        <v>222307.67</v>
      </c>
      <c r="F18" s="33">
        <f t="shared" si="3"/>
        <v>200743.28</v>
      </c>
      <c r="G18" s="33">
        <f t="shared" si="3"/>
        <v>90684.65</v>
      </c>
      <c r="H18" s="33">
        <f t="shared" si="3"/>
        <v>53666.68</v>
      </c>
      <c r="I18" s="33">
        <f t="shared" si="3"/>
        <v>90398.88</v>
      </c>
      <c r="J18" s="33">
        <f t="shared" si="3"/>
        <v>55641.26</v>
      </c>
      <c r="K18" s="33">
        <f t="shared" si="3"/>
        <v>135384.05</v>
      </c>
      <c r="L18" s="33">
        <f aca="true" t="shared" si="4" ref="L18:L24">SUM(B18:K18)</f>
        <v>1210440.9300000002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41397.33</v>
      </c>
      <c r="C19" s="33">
        <f t="shared" si="5"/>
        <v>38944.95</v>
      </c>
      <c r="D19" s="33">
        <f t="shared" si="5"/>
        <v>136161.12</v>
      </c>
      <c r="E19" s="33">
        <f t="shared" si="5"/>
        <v>107770.13</v>
      </c>
      <c r="F19" s="33">
        <f t="shared" si="5"/>
        <v>136625.78</v>
      </c>
      <c r="G19" s="33">
        <f t="shared" si="5"/>
        <v>56041.44</v>
      </c>
      <c r="H19" s="33">
        <f t="shared" si="5"/>
        <v>40132.25</v>
      </c>
      <c r="I19" s="33">
        <f t="shared" si="5"/>
        <v>40317.75</v>
      </c>
      <c r="J19" s="33">
        <f t="shared" si="5"/>
        <v>57404.3</v>
      </c>
      <c r="K19" s="33">
        <f t="shared" si="5"/>
        <v>58136.61</v>
      </c>
      <c r="L19" s="33">
        <f t="shared" si="4"/>
        <v>712931.66</v>
      </c>
      <c r="M19"/>
    </row>
    <row r="20" spans="1:13" ht="17.25" customHeight="1">
      <c r="A20" s="27" t="s">
        <v>26</v>
      </c>
      <c r="B20" s="33">
        <v>325.94</v>
      </c>
      <c r="C20" s="33">
        <v>2933.42</v>
      </c>
      <c r="D20" s="33">
        <v>14081.28</v>
      </c>
      <c r="E20" s="33">
        <v>11489.23</v>
      </c>
      <c r="F20" s="33">
        <v>13599.82</v>
      </c>
      <c r="G20" s="33">
        <v>9063.2</v>
      </c>
      <c r="H20" s="33">
        <v>4807.55</v>
      </c>
      <c r="I20" s="33">
        <v>4074.19</v>
      </c>
      <c r="J20" s="33">
        <v>4603.84</v>
      </c>
      <c r="K20" s="33">
        <v>7700.23</v>
      </c>
      <c r="L20" s="33">
        <f t="shared" si="4"/>
        <v>72678.7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-1699.32</v>
      </c>
      <c r="I22" s="33">
        <v>0</v>
      </c>
      <c r="J22" s="30">
        <v>0</v>
      </c>
      <c r="K22" s="30">
        <v>0</v>
      </c>
      <c r="L22" s="33">
        <f t="shared" si="4"/>
        <v>-6028.349999999999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-600.7</v>
      </c>
      <c r="J23" s="33">
        <v>0</v>
      </c>
      <c r="K23" s="33">
        <v>0</v>
      </c>
      <c r="L23" s="33">
        <f t="shared" si="4"/>
        <v>-600.7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-26217</v>
      </c>
      <c r="C27" s="33">
        <f t="shared" si="6"/>
        <v>-8144.4</v>
      </c>
      <c r="D27" s="33">
        <f t="shared" si="6"/>
        <v>-25608</v>
      </c>
      <c r="E27" s="33">
        <f t="shared" si="6"/>
        <v>-28021.35</v>
      </c>
      <c r="F27" s="33">
        <f t="shared" si="6"/>
        <v>-25014</v>
      </c>
      <c r="G27" s="33">
        <f t="shared" si="6"/>
        <v>-10010</v>
      </c>
      <c r="H27" s="33">
        <f t="shared" si="6"/>
        <v>-12924.36</v>
      </c>
      <c r="I27" s="33">
        <f t="shared" si="6"/>
        <v>-7110.4</v>
      </c>
      <c r="J27" s="33">
        <f t="shared" si="6"/>
        <v>-4593.6</v>
      </c>
      <c r="K27" s="33">
        <f t="shared" si="6"/>
        <v>-13596</v>
      </c>
      <c r="L27" s="33">
        <f aca="true" t="shared" si="7" ref="L27:L33">SUM(B27:K27)</f>
        <v>-161239.11</v>
      </c>
      <c r="M27"/>
    </row>
    <row r="28" spans="1:13" ht="18.75" customHeight="1">
      <c r="A28" s="27" t="s">
        <v>30</v>
      </c>
      <c r="B28" s="33">
        <f>B29+B30+B31+B32</f>
        <v>-6221.6</v>
      </c>
      <c r="C28" s="33">
        <f aca="true" t="shared" si="8" ref="C28:K28">C29+C30+C31+C32</f>
        <v>-8144.4</v>
      </c>
      <c r="D28" s="33">
        <f t="shared" si="8"/>
        <v>-25608</v>
      </c>
      <c r="E28" s="33">
        <f t="shared" si="8"/>
        <v>-23460.8</v>
      </c>
      <c r="F28" s="33">
        <f t="shared" si="8"/>
        <v>-25014</v>
      </c>
      <c r="G28" s="33">
        <f t="shared" si="8"/>
        <v>-10010</v>
      </c>
      <c r="H28" s="33">
        <f t="shared" si="8"/>
        <v>-5086.4</v>
      </c>
      <c r="I28" s="33">
        <f t="shared" si="8"/>
        <v>-7110.4</v>
      </c>
      <c r="J28" s="33">
        <f t="shared" si="8"/>
        <v>-4593.6</v>
      </c>
      <c r="K28" s="33">
        <f t="shared" si="8"/>
        <v>-13596</v>
      </c>
      <c r="L28" s="33">
        <f t="shared" si="7"/>
        <v>-128845.2</v>
      </c>
      <c r="M28"/>
    </row>
    <row r="29" spans="1:13" s="36" customFormat="1" ht="18.75" customHeight="1">
      <c r="A29" s="34" t="s">
        <v>58</v>
      </c>
      <c r="B29" s="33">
        <f>-ROUND((B9)*$E$3,2)</f>
        <v>-6221.6</v>
      </c>
      <c r="C29" s="33">
        <f aca="true" t="shared" si="9" ref="C29:K29">-ROUND((C9)*$E$3,2)</f>
        <v>-8144.4</v>
      </c>
      <c r="D29" s="33">
        <f t="shared" si="9"/>
        <v>-25608</v>
      </c>
      <c r="E29" s="33">
        <f t="shared" si="9"/>
        <v>-23460.8</v>
      </c>
      <c r="F29" s="33">
        <f t="shared" si="9"/>
        <v>-25014</v>
      </c>
      <c r="G29" s="33">
        <f t="shared" si="9"/>
        <v>-10010</v>
      </c>
      <c r="H29" s="33">
        <f t="shared" si="9"/>
        <v>-5086.4</v>
      </c>
      <c r="I29" s="33">
        <f t="shared" si="9"/>
        <v>-7110.4</v>
      </c>
      <c r="J29" s="33">
        <f t="shared" si="9"/>
        <v>-4593.6</v>
      </c>
      <c r="K29" s="33">
        <f t="shared" si="9"/>
        <v>-13596</v>
      </c>
      <c r="L29" s="33">
        <f t="shared" si="7"/>
        <v>-128845.2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102063.94</v>
      </c>
      <c r="C48" s="41">
        <f aca="true" t="shared" si="12" ref="C48:K48">IF(C17+C27+C40+C49&lt;0,0,C17+C27+C49)</f>
        <v>96775.7</v>
      </c>
      <c r="D48" s="41">
        <f t="shared" si="12"/>
        <v>342014.38000000006</v>
      </c>
      <c r="E48" s="41">
        <f t="shared" si="12"/>
        <v>311899.11000000004</v>
      </c>
      <c r="F48" s="41">
        <f t="shared" si="12"/>
        <v>327296.11</v>
      </c>
      <c r="G48" s="41">
        <f t="shared" si="12"/>
        <v>145779.29</v>
      </c>
      <c r="H48" s="41">
        <f t="shared" si="12"/>
        <v>85324.02999999998</v>
      </c>
      <c r="I48" s="41">
        <f t="shared" si="12"/>
        <v>128420.95000000001</v>
      </c>
      <c r="J48" s="41">
        <f t="shared" si="12"/>
        <v>115738.26</v>
      </c>
      <c r="K48" s="41">
        <f t="shared" si="12"/>
        <v>190307.34999999998</v>
      </c>
      <c r="L48" s="42">
        <f>SUM(B48:K48)</f>
        <v>1845619.12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102063.94</v>
      </c>
      <c r="C54" s="41">
        <f aca="true" t="shared" si="14" ref="C54:J54">SUM(C55:C66)</f>
        <v>96775.7</v>
      </c>
      <c r="D54" s="41">
        <f t="shared" si="14"/>
        <v>342014.37</v>
      </c>
      <c r="E54" s="41">
        <f t="shared" si="14"/>
        <v>311899.1</v>
      </c>
      <c r="F54" s="41">
        <f t="shared" si="14"/>
        <v>327296.12</v>
      </c>
      <c r="G54" s="41">
        <f t="shared" si="14"/>
        <v>145779.29</v>
      </c>
      <c r="H54" s="41">
        <f t="shared" si="14"/>
        <v>85324.03</v>
      </c>
      <c r="I54" s="41">
        <f>SUM(I55:I69)</f>
        <v>128420.95</v>
      </c>
      <c r="J54" s="41">
        <f t="shared" si="14"/>
        <v>115738.26</v>
      </c>
      <c r="K54" s="41">
        <f>SUM(K55:K68)</f>
        <v>190307.35</v>
      </c>
      <c r="L54" s="46">
        <f>SUM(B54:K54)</f>
        <v>1845619.11</v>
      </c>
      <c r="M54" s="40"/>
    </row>
    <row r="55" spans="1:13" ht="18.75" customHeight="1">
      <c r="A55" s="47" t="s">
        <v>51</v>
      </c>
      <c r="B55" s="48">
        <v>102063.94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102063.94</v>
      </c>
      <c r="M55" s="40"/>
    </row>
    <row r="56" spans="1:12" ht="18.75" customHeight="1">
      <c r="A56" s="47" t="s">
        <v>61</v>
      </c>
      <c r="B56" s="17">
        <v>0</v>
      </c>
      <c r="C56" s="48">
        <v>84504.54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84504.54</v>
      </c>
    </row>
    <row r="57" spans="1:12" ht="18.75" customHeight="1">
      <c r="A57" s="47" t="s">
        <v>62</v>
      </c>
      <c r="B57" s="17">
        <v>0</v>
      </c>
      <c r="C57" s="48">
        <v>12271.16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12271.16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342014.37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342014.37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311899.1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311899.1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327296.12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327296.12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145779.29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145779.29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85324.03</v>
      </c>
      <c r="I62" s="17">
        <v>0</v>
      </c>
      <c r="J62" s="17">
        <v>0</v>
      </c>
      <c r="K62" s="17">
        <v>0</v>
      </c>
      <c r="L62" s="46">
        <f t="shared" si="15"/>
        <v>85324.03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115738.26</v>
      </c>
      <c r="K64" s="17">
        <v>0</v>
      </c>
      <c r="L64" s="46">
        <f t="shared" si="15"/>
        <v>115738.26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82745.64</v>
      </c>
      <c r="L65" s="46">
        <f t="shared" si="15"/>
        <v>82745.64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107561.71</v>
      </c>
      <c r="L66" s="46">
        <f t="shared" si="15"/>
        <v>107561.71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128420.95</v>
      </c>
      <c r="J69" s="53">
        <v>0</v>
      </c>
      <c r="K69" s="53">
        <v>0</v>
      </c>
      <c r="L69" s="51">
        <f>SUM(B69:K69)</f>
        <v>128420.95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2021-05-07T12:28:47Z</dcterms:modified>
  <cp:category/>
  <cp:version/>
  <cp:contentType/>
  <cp:contentStatus/>
</cp:coreProperties>
</file>