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<sst xmlns="http://schemas.openxmlformats.org/spreadsheetml/2006/main" count="80" uniqueCount="77">
  <si>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</si>
  <si>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</si>
  <si>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</si>
  <si>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</si>
  <si>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</si>
  <si>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</si>
  <si>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</si>
  <si>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</si>
  <si>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</si>
  <si>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</si>
  <si>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</si>
  <si>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</si>
  <si>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</si>
  <si>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</si>
  <si>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</si>
  <si>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</si>
  <si>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</si>
  <si>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</si>
  <si>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</si>
  <si>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</si>
  <si>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</si>
  <si>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</si>
  <si>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</si>
  <si>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</si>
  <si>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</si>
  <si>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</si>
  <si>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</si>
  <si>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</si>
  <si>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</si>
  <si>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</si>
  <si>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</si>
  <si>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</si>
  <si>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</si>
  <si>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</si>
  <si>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</si>
  <si>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</si>
  <si>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</si>
  <si>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</si>
  <si>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</si>
  <si>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</si>
  <si>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</si>
  <si>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</si>
  <si>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</si>
  <si>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</si>
  <si>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</si>
  <si>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</si>
  <si>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</si>
  <si>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</si>
  <si>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</si>
  <si>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</si>
  <si>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</si>
  <si>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</si>
  <si>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</si>
  <si>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</si>
  <si>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</si>
  <si>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</si>
  <si>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</si>
  <si>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</si>
  <si>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</si>
  <si>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</si>
  <si>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</si>
  <si>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</si>
  <si>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</si>
  <si>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</si>
  <si>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</si>
  <si>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</si>
  <si>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</si>
  <si>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</si>
  <si>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</si>
  <si>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</si>
  <si>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</si>
  <si>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</si>
  <si>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</si>
  <si>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30/06/21 - VENCIMENTO 07/07/21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</si>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</sst>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299131</v>
      </c>
      <c r="C7" s="9">
        <f t="shared" si="0"/>
        <v>212549</v>
      </c>
      <c r="D7" s="9">
        <f t="shared" si="0"/>
        <v>234101</v>
      </c>
      <c r="E7" s="9">
        <f t="shared" si="0"/>
        <v>49549</v>
      </c>
      <c r="F7" s="9">
        <f t="shared" si="0"/>
        <v>155084</v>
      </c>
      <c r="G7" s="9">
        <f t="shared" si="0"/>
        <v>275579</v>
      </c>
      <c r="H7" s="9">
        <f t="shared" si="0"/>
        <v>40945</v>
      </c>
      <c r="I7" s="9">
        <f t="shared" si="0"/>
        <v>206021</v>
      </c>
      <c r="J7" s="9">
        <f t="shared" si="0"/>
        <v>189255</v>
      </c>
      <c r="K7" s="9">
        <f t="shared" si="0"/>
        <v>271719</v>
      </c>
      <c r="L7" s="9">
        <f t="shared" si="0"/>
        <v>206967</v>
      </c>
      <c r="M7" s="9">
        <f t="shared" si="0"/>
        <v>95503</v>
      </c>
      <c r="N7" s="9">
        <f t="shared" si="0"/>
        <v>60489</v>
      </c>
      <c r="O7" s="9">
        <f t="shared" si="0"/>
        <v>2296892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11480</v>
      </c>
      <c r="C8" s="11">
        <f t="shared" si="1"/>
        <v>11476</v>
      </c>
      <c r="D8" s="11">
        <f t="shared" si="1"/>
        <v>8793</v>
      </c>
      <c r="E8" s="11">
        <f t="shared" si="1"/>
        <v>1741</v>
      </c>
      <c r="F8" s="11">
        <f t="shared" si="1"/>
        <v>5761</v>
      </c>
      <c r="G8" s="11">
        <f t="shared" si="1"/>
        <v>9961</v>
      </c>
      <c r="H8" s="11">
        <f t="shared" si="1"/>
        <v>2115</v>
      </c>
      <c r="I8" s="11">
        <f t="shared" si="1"/>
        <v>11159</v>
      </c>
      <c r="J8" s="11">
        <f t="shared" si="1"/>
        <v>7863</v>
      </c>
      <c r="K8" s="11">
        <f t="shared" si="1"/>
        <v>7761</v>
      </c>
      <c r="L8" s="11">
        <f t="shared" si="1"/>
        <v>6380</v>
      </c>
      <c r="M8" s="11">
        <f t="shared" si="1"/>
        <v>3346</v>
      </c>
      <c r="N8" s="11">
        <f t="shared" si="1"/>
        <v>3262</v>
      </c>
      <c r="O8" s="11">
        <f t="shared" si="1"/>
        <v>91098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11480</v>
      </c>
      <c r="C9" s="11">
        <v>11476</v>
      </c>
      <c r="D9" s="11">
        <v>8793</v>
      </c>
      <c r="E9" s="11">
        <v>1741</v>
      </c>
      <c r="F9" s="11">
        <v>5761</v>
      </c>
      <c r="G9" s="11">
        <v>9961</v>
      </c>
      <c r="H9" s="11">
        <v>2112</v>
      </c>
      <c r="I9" s="11">
        <v>11159</v>
      </c>
      <c r="J9" s="11">
        <v>7863</v>
      </c>
      <c r="K9" s="11">
        <v>7755</v>
      </c>
      <c r="L9" s="11">
        <v>6380</v>
      </c>
      <c r="M9" s="11">
        <v>3344</v>
      </c>
      <c r="N9" s="11">
        <v>3262</v>
      </c>
      <c r="O9" s="11">
        <f>SUM(B9:N9)</f>
        <v>91087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287651</v>
      </c>
      <c r="C11" s="13">
        <v>201073</v>
      </c>
      <c r="D11" s="13">
        <v>225308</v>
      </c>
      <c r="E11" s="13">
        <v>47808</v>
      </c>
      <c r="F11" s="13">
        <v>149323</v>
      </c>
      <c r="G11" s="13">
        <v>265618</v>
      </c>
      <c r="H11" s="13">
        <v>38830</v>
      </c>
      <c r="I11" s="13">
        <v>194862</v>
      </c>
      <c r="J11" s="13">
        <v>181392</v>
      </c>
      <c r="K11" s="13">
        <v>263958</v>
      </c>
      <c r="L11" s="13">
        <v>200587</v>
      </c>
      <c r="M11" s="13">
        <v>92157</v>
      </c>
      <c r="N11" s="13">
        <v>57227</v>
      </c>
      <c r="O11" s="11">
        <f>SUM(B11:N11)</f>
        <v>2205794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1.464020585248718</v>
      </c>
      <c r="C15" s="19">
        <v>1.515870169708377</v>
      </c>
      <c r="D15" s="19">
        <v>1.451482291433085</v>
      </c>
      <c r="E15" s="19">
        <v>1.154306690922287</v>
      </c>
      <c r="F15" s="19">
        <v>1.972002102461727</v>
      </c>
      <c r="G15" s="19">
        <v>1.83736895569995</v>
      </c>
      <c r="H15" s="19">
        <v>1.879706719373377</v>
      </c>
      <c r="I15" s="19">
        <v>1.545854370159412</v>
      </c>
      <c r="J15" s="19">
        <v>1.561916559241151</v>
      </c>
      <c r="K15" s="19">
        <v>1.422052421906005</v>
      </c>
      <c r="L15" s="19">
        <v>1.542243742840202</v>
      </c>
      <c r="M15" s="19">
        <v>1.582280974906027</v>
      </c>
      <c r="N15" s="19">
        <v>1.514853693371643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1042826.04</v>
      </c>
      <c r="C17" s="24">
        <f aca="true" t="shared" si="2" ref="C17:N17">C18+C19+C20+C21+C22+C23+C24+C25</f>
        <v>779256.3899999999</v>
      </c>
      <c r="D17" s="24">
        <f t="shared" si="2"/>
        <v>710652.0599999999</v>
      </c>
      <c r="E17" s="24">
        <f t="shared" si="2"/>
        <v>208391.91</v>
      </c>
      <c r="F17" s="24">
        <f t="shared" si="2"/>
        <v>741748.29</v>
      </c>
      <c r="G17" s="24">
        <f t="shared" si="2"/>
        <v>1012213.23</v>
      </c>
      <c r="H17" s="24">
        <f t="shared" si="2"/>
        <v>202185.61999999997</v>
      </c>
      <c r="I17" s="24">
        <f t="shared" si="2"/>
        <v>762266.87</v>
      </c>
      <c r="J17" s="24">
        <f t="shared" si="2"/>
        <v>703252.65</v>
      </c>
      <c r="K17" s="24">
        <f t="shared" si="2"/>
        <v>890489.44</v>
      </c>
      <c r="L17" s="24">
        <f t="shared" si="2"/>
        <v>841642.72</v>
      </c>
      <c r="M17" s="24">
        <f t="shared" si="2"/>
        <v>460751.25</v>
      </c>
      <c r="N17" s="24">
        <f t="shared" si="2"/>
        <v>248887.11000000002</v>
      </c>
      <c r="O17" s="24">
        <f>O18+O19+O20+O21+O22+O23+O24+O25</f>
        <v>8604563.58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659643.68</v>
      </c>
      <c r="C18" s="30">
        <f t="shared" si="3"/>
        <v>484080.35</v>
      </c>
      <c r="D18" s="30">
        <f t="shared" si="3"/>
        <v>467476.29</v>
      </c>
      <c r="E18" s="30">
        <f t="shared" si="3"/>
        <v>169264.34</v>
      </c>
      <c r="F18" s="30">
        <f t="shared" si="3"/>
        <v>358817.85</v>
      </c>
      <c r="G18" s="30">
        <f t="shared" si="3"/>
        <v>524151.26</v>
      </c>
      <c r="H18" s="30">
        <f t="shared" si="3"/>
        <v>104422.03</v>
      </c>
      <c r="I18" s="30">
        <f t="shared" si="3"/>
        <v>465483.85</v>
      </c>
      <c r="J18" s="30">
        <f t="shared" si="3"/>
        <v>430384.8</v>
      </c>
      <c r="K18" s="30">
        <f t="shared" si="3"/>
        <v>584494.74</v>
      </c>
      <c r="L18" s="30">
        <f t="shared" si="3"/>
        <v>506696.61</v>
      </c>
      <c r="M18" s="30">
        <f t="shared" si="3"/>
        <v>270101.58</v>
      </c>
      <c r="N18" s="30">
        <f t="shared" si="3"/>
        <v>154603.84</v>
      </c>
      <c r="O18" s="30">
        <f aca="true" t="shared" si="4" ref="O18:O25">SUM(B18:N18)</f>
        <v>5179621.220000001</v>
      </c>
    </row>
    <row r="19" spans="1:23" ht="18.75" customHeight="1">
      <c r="A19" s="26" t="s">
        <v>35</v>
      </c>
      <c r="B19" s="30">
        <f>IF(B15&lt;&gt;0,ROUND((B15-1)*B18,2),0)</f>
        <v>306088.25</v>
      </c>
      <c r="C19" s="30">
        <f aca="true" t="shared" si="5" ref="C19:N19">IF(C15&lt;&gt;0,ROUND((C15-1)*C18,2),0)</f>
        <v>249722.61</v>
      </c>
      <c r="D19" s="30">
        <f t="shared" si="5"/>
        <v>211057.27</v>
      </c>
      <c r="E19" s="30">
        <f t="shared" si="5"/>
        <v>26118.62</v>
      </c>
      <c r="F19" s="30">
        <f t="shared" si="5"/>
        <v>348771.7</v>
      </c>
      <c r="G19" s="30">
        <f t="shared" si="5"/>
        <v>438907.99</v>
      </c>
      <c r="H19" s="30">
        <f t="shared" si="5"/>
        <v>91860.76</v>
      </c>
      <c r="I19" s="30">
        <f t="shared" si="5"/>
        <v>254086.39</v>
      </c>
      <c r="J19" s="30">
        <f t="shared" si="5"/>
        <v>241840.35</v>
      </c>
      <c r="K19" s="30">
        <f t="shared" si="5"/>
        <v>246687.42</v>
      </c>
      <c r="L19" s="30">
        <f t="shared" si="5"/>
        <v>274753.07</v>
      </c>
      <c r="M19" s="30">
        <f t="shared" si="5"/>
        <v>157275.01</v>
      </c>
      <c r="N19" s="30">
        <f t="shared" si="5"/>
        <v>79598.36</v>
      </c>
      <c r="O19" s="30">
        <f t="shared" si="4"/>
        <v>2926767.7999999993</v>
      </c>
      <c r="W19" s="60"/>
    </row>
    <row r="20" spans="1:15" ht="18.75" customHeight="1">
      <c r="A20" s="26" t="s">
        <v>36</v>
      </c>
      <c r="B20" s="30">
        <v>38015.42</v>
      </c>
      <c r="C20" s="30">
        <v>27604.34</v>
      </c>
      <c r="D20" s="30">
        <v>18792.64</v>
      </c>
      <c r="E20" s="30">
        <v>7398.81</v>
      </c>
      <c r="F20" s="30">
        <v>19060.43</v>
      </c>
      <c r="G20" s="30">
        <v>28698.99</v>
      </c>
      <c r="H20" s="30">
        <v>3910.25</v>
      </c>
      <c r="I20" s="30">
        <v>16309.27</v>
      </c>
      <c r="J20" s="30">
        <v>24622.62</v>
      </c>
      <c r="K20" s="30">
        <v>34449.31</v>
      </c>
      <c r="L20" s="30">
        <v>34124.3</v>
      </c>
      <c r="M20" s="30">
        <v>14504.8</v>
      </c>
      <c r="N20" s="30">
        <v>8359.74</v>
      </c>
      <c r="O20" s="30">
        <f t="shared" si="4"/>
        <v>275850.9199999999</v>
      </c>
    </row>
    <row r="21" spans="1:15" ht="18.75" customHeight="1">
      <c r="A21" s="26" t="s">
        <v>37</v>
      </c>
      <c r="B21" s="30">
        <v>2771.94</v>
      </c>
      <c r="C21" s="30">
        <v>2771.94</v>
      </c>
      <c r="D21" s="30">
        <v>1385.97</v>
      </c>
      <c r="E21" s="30">
        <v>1385.97</v>
      </c>
      <c r="F21" s="30">
        <v>1385.97</v>
      </c>
      <c r="G21" s="30">
        <v>1385.97</v>
      </c>
      <c r="H21" s="30">
        <v>1385.97</v>
      </c>
      <c r="I21" s="30">
        <v>1385.97</v>
      </c>
      <c r="J21" s="30">
        <v>1385.97</v>
      </c>
      <c r="K21" s="30">
        <v>1385.97</v>
      </c>
      <c r="L21" s="30">
        <v>1385.97</v>
      </c>
      <c r="M21" s="30">
        <v>1385.97</v>
      </c>
      <c r="N21" s="30">
        <v>1385.97</v>
      </c>
      <c r="O21" s="30">
        <f t="shared" si="4"/>
        <v>20789.55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-1794.69</v>
      </c>
      <c r="E23" s="30">
        <v>-366.5</v>
      </c>
      <c r="F23" s="30">
        <v>0</v>
      </c>
      <c r="G23" s="30">
        <v>0</v>
      </c>
      <c r="H23" s="30">
        <v>-1162.98</v>
      </c>
      <c r="I23" s="30">
        <v>0</v>
      </c>
      <c r="J23" s="30">
        <v>-2676.82</v>
      </c>
      <c r="K23" s="30">
        <v>-138.86</v>
      </c>
      <c r="L23" s="30">
        <v>0</v>
      </c>
      <c r="M23" s="30">
        <v>0</v>
      </c>
      <c r="N23" s="30">
        <v>-66.93</v>
      </c>
      <c r="O23" s="30">
        <f t="shared" si="4"/>
        <v>-6206.78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-50512</v>
      </c>
      <c r="C27" s="30">
        <f>+C28+C30+C42+C43+C46-C47</f>
        <v>-50494.4</v>
      </c>
      <c r="D27" s="30">
        <f t="shared" si="6"/>
        <v>-42144.399999999994</v>
      </c>
      <c r="E27" s="30">
        <f t="shared" si="6"/>
        <v>-7660.4</v>
      </c>
      <c r="F27" s="30">
        <f t="shared" si="6"/>
        <v>-25348.4</v>
      </c>
      <c r="G27" s="30">
        <f t="shared" si="6"/>
        <v>-43828.4</v>
      </c>
      <c r="H27" s="30">
        <f t="shared" si="6"/>
        <v>-30001.26</v>
      </c>
      <c r="I27" s="30">
        <f t="shared" si="6"/>
        <v>-49099.6</v>
      </c>
      <c r="J27" s="30">
        <f t="shared" si="6"/>
        <v>-34597.2</v>
      </c>
      <c r="K27" s="30">
        <f t="shared" si="6"/>
        <v>-34122</v>
      </c>
      <c r="L27" s="30">
        <f t="shared" si="6"/>
        <v>-28072</v>
      </c>
      <c r="M27" s="30">
        <f t="shared" si="6"/>
        <v>-14713.6</v>
      </c>
      <c r="N27" s="30">
        <f t="shared" si="6"/>
        <v>-14352.8</v>
      </c>
      <c r="O27" s="30">
        <f t="shared" si="6"/>
        <v>-424946.45999999996</v>
      </c>
    </row>
    <row r="28" spans="1:15" ht="18.75" customHeight="1">
      <c r="A28" s="26" t="s">
        <v>40</v>
      </c>
      <c r="B28" s="31">
        <f>+B29</f>
        <v>-50512</v>
      </c>
      <c r="C28" s="31">
        <f>+C29</f>
        <v>-50494.4</v>
      </c>
      <c r="D28" s="31">
        <f aca="true" t="shared" si="7" ref="D28:O28">+D29</f>
        <v>-38689.2</v>
      </c>
      <c r="E28" s="31">
        <f t="shared" si="7"/>
        <v>-7660.4</v>
      </c>
      <c r="F28" s="31">
        <f t="shared" si="7"/>
        <v>-25348.4</v>
      </c>
      <c r="G28" s="31">
        <f t="shared" si="7"/>
        <v>-43828.4</v>
      </c>
      <c r="H28" s="31">
        <f t="shared" si="7"/>
        <v>-9292.8</v>
      </c>
      <c r="I28" s="31">
        <f t="shared" si="7"/>
        <v>-49099.6</v>
      </c>
      <c r="J28" s="31">
        <f t="shared" si="7"/>
        <v>-34597.2</v>
      </c>
      <c r="K28" s="31">
        <f t="shared" si="7"/>
        <v>-34122</v>
      </c>
      <c r="L28" s="31">
        <f t="shared" si="7"/>
        <v>-28072</v>
      </c>
      <c r="M28" s="31">
        <f t="shared" si="7"/>
        <v>-14713.6</v>
      </c>
      <c r="N28" s="31">
        <f t="shared" si="7"/>
        <v>-14352.8</v>
      </c>
      <c r="O28" s="31">
        <f t="shared" si="7"/>
        <v>-400782.79999999993</v>
      </c>
    </row>
    <row r="29" spans="1:26" ht="18.75" customHeight="1">
      <c r="A29" s="27" t="s">
        <v>41</v>
      </c>
      <c r="B29" s="16">
        <f>ROUND((-B9)*$G$3,2)</f>
        <v>-50512</v>
      </c>
      <c r="C29" s="16">
        <f aca="true" t="shared" si="8" ref="C29:N29">ROUND((-C9)*$G$3,2)</f>
        <v>-50494.4</v>
      </c>
      <c r="D29" s="16">
        <f t="shared" si="8"/>
        <v>-38689.2</v>
      </c>
      <c r="E29" s="16">
        <f t="shared" si="8"/>
        <v>-7660.4</v>
      </c>
      <c r="F29" s="16">
        <f t="shared" si="8"/>
        <v>-25348.4</v>
      </c>
      <c r="G29" s="16">
        <f t="shared" si="8"/>
        <v>-43828.4</v>
      </c>
      <c r="H29" s="16">
        <f t="shared" si="8"/>
        <v>-9292.8</v>
      </c>
      <c r="I29" s="16">
        <f t="shared" si="8"/>
        <v>-49099.6</v>
      </c>
      <c r="J29" s="16">
        <f t="shared" si="8"/>
        <v>-34597.2</v>
      </c>
      <c r="K29" s="16">
        <f t="shared" si="8"/>
        <v>-34122</v>
      </c>
      <c r="L29" s="16">
        <f t="shared" si="8"/>
        <v>-28072</v>
      </c>
      <c r="M29" s="16">
        <f t="shared" si="8"/>
        <v>-14713.6</v>
      </c>
      <c r="N29" s="16">
        <f t="shared" si="8"/>
        <v>-14352.8</v>
      </c>
      <c r="O29" s="32">
        <f aca="true" t="shared" si="9" ref="O29:O47">SUM(B29:N29)</f>
        <v>-400782.79999999993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-19722.34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SUM(O31:O40)</f>
        <v>-19722.34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-19722.34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-19722.34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-3455.2</v>
      </c>
      <c r="E42" s="35">
        <v>0</v>
      </c>
      <c r="F42" s="35">
        <v>0</v>
      </c>
      <c r="G42" s="35">
        <v>0</v>
      </c>
      <c r="H42" s="35">
        <v>-986.12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-4441.32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992314.04</v>
      </c>
      <c r="C45" s="36">
        <f t="shared" si="11"/>
        <v>728761.9899999999</v>
      </c>
      <c r="D45" s="36">
        <f t="shared" si="11"/>
        <v>668507.6599999999</v>
      </c>
      <c r="E45" s="36">
        <f t="shared" si="11"/>
        <v>200731.51</v>
      </c>
      <c r="F45" s="36">
        <f t="shared" si="11"/>
        <v>716399.89</v>
      </c>
      <c r="G45" s="36">
        <f t="shared" si="11"/>
        <v>968384.83</v>
      </c>
      <c r="H45" s="36">
        <f t="shared" si="11"/>
        <v>172184.35999999996</v>
      </c>
      <c r="I45" s="36">
        <f t="shared" si="11"/>
        <v>713167.27</v>
      </c>
      <c r="J45" s="36">
        <f t="shared" si="11"/>
        <v>668655.4500000001</v>
      </c>
      <c r="K45" s="36">
        <f t="shared" si="11"/>
        <v>856367.44</v>
      </c>
      <c r="L45" s="36">
        <f t="shared" si="11"/>
        <v>813570.72</v>
      </c>
      <c r="M45" s="36">
        <f t="shared" si="11"/>
        <v>446037.65</v>
      </c>
      <c r="N45" s="36">
        <f t="shared" si="11"/>
        <v>234534.31000000003</v>
      </c>
      <c r="O45" s="36">
        <f>SUM(B45:N45)</f>
        <v>8179617.119999999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992314.04</v>
      </c>
      <c r="C51" s="51">
        <f t="shared" si="12"/>
        <v>728761.98</v>
      </c>
      <c r="D51" s="51">
        <f t="shared" si="12"/>
        <v>668507.65</v>
      </c>
      <c r="E51" s="51">
        <f t="shared" si="12"/>
        <v>200731.51</v>
      </c>
      <c r="F51" s="51">
        <f t="shared" si="12"/>
        <v>716399.9</v>
      </c>
      <c r="G51" s="51">
        <f t="shared" si="12"/>
        <v>968384.83</v>
      </c>
      <c r="H51" s="51">
        <f t="shared" si="12"/>
        <v>172184.37</v>
      </c>
      <c r="I51" s="51">
        <f t="shared" si="12"/>
        <v>713167.27</v>
      </c>
      <c r="J51" s="51">
        <f t="shared" si="12"/>
        <v>668655.44</v>
      </c>
      <c r="K51" s="51">
        <f t="shared" si="12"/>
        <v>856367.45</v>
      </c>
      <c r="L51" s="51">
        <f t="shared" si="12"/>
        <v>813570.72</v>
      </c>
      <c r="M51" s="51">
        <f t="shared" si="12"/>
        <v>446037.66</v>
      </c>
      <c r="N51" s="51">
        <f t="shared" si="12"/>
        <v>234534.3</v>
      </c>
      <c r="O51" s="36">
        <f t="shared" si="12"/>
        <v>8179617.119999998</v>
      </c>
      <c r="Q51"/>
    </row>
    <row r="52" spans="1:18" ht="18.75" customHeight="1">
      <c r="A52" s="26" t="s">
        <v>57</v>
      </c>
      <c r="B52" s="51">
        <v>819165.36</v>
      </c>
      <c r="C52" s="51">
        <v>532498.65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1351664.01</v>
      </c>
      <c r="P52"/>
      <c r="Q52"/>
      <c r="R52" s="43"/>
    </row>
    <row r="53" spans="1:16" ht="18.75" customHeight="1">
      <c r="A53" s="26" t="s">
        <v>58</v>
      </c>
      <c r="B53" s="51">
        <v>173148.68</v>
      </c>
      <c r="C53" s="51">
        <v>196263.33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369412.01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668507.65</v>
      </c>
      <c r="E54" s="52">
        <v>0</v>
      </c>
      <c r="F54" s="52">
        <v>0</v>
      </c>
      <c r="G54" s="52">
        <v>0</v>
      </c>
      <c r="H54" s="51">
        <v>172184.37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840692.02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200731.51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200731.51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716399.9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716399.9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968384.83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968384.83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713167.27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713167.27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668655.44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668655.44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856367.45</v>
      </c>
      <c r="L60" s="31">
        <v>813570.72</v>
      </c>
      <c r="M60" s="52">
        <v>0</v>
      </c>
      <c r="N60" s="52">
        <v>0</v>
      </c>
      <c r="O60" s="36">
        <f t="shared" si="13"/>
        <v>1669938.17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446037.66</v>
      </c>
      <c r="N61" s="52">
        <v>0</v>
      </c>
      <c r="O61" s="36">
        <f t="shared" si="13"/>
        <v>446037.66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234534.3</v>
      </c>
      <c r="O62" s="55">
        <f t="shared" si="13"/>
        <v>234534.3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2021-07-06T17:16:42Z</dcterms:modified>
  <cp:category/>
  <cp:version/>
  <cp:contentType/>
  <cp:contentStatus/>
</cp:coreProperties>
</file>