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<sst xmlns="http://schemas.openxmlformats.org/spreadsheetml/2006/main" count="80" uniqueCount="77">
  <si>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</si>
  <si>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</si>
  <si>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</si>
  <si>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</si>
  <si>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</si>
  <si>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</si>
  <si>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</si>
  <si>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</si>
  <si>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</si>
  <si>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</si>
  <si>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</si>
  <si>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</si>
  <si>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</si>
  <si>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</si>
  <si>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</si>
  <si>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</si>
  <si>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</si>
  <si>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</si>
  <si>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</si>
  <si>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</si>
  <si>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</si>
  <si>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</si>
  <si>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</si>
  <si>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</si>
  <si>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</si>
  <si>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</si>
  <si>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</si>
  <si>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</si>
  <si>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</si>
  <si>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</si>
  <si>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</si>
  <si>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</si>
  <si>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</si>
  <si>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</si>
  <si>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</si>
  <si>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</si>
  <si>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</si>
  <si>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</si>
  <si>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</si>
  <si>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</si>
  <si>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</si>
  <si>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</si>
  <si>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</si>
  <si>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</si>
  <si>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</si>
  <si>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</si>
  <si>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</si>
  <si>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</si>
  <si>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</si>
  <si>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</si>
  <si>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</si>
  <si>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</si>
  <si>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</si>
  <si>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</si>
  <si>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</si>
  <si>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</si>
  <si>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</si>
  <si>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</si>
  <si>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</si>
  <si>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</si>
  <si>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</si>
  <si>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</si>
  <si>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</si>
  <si>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</si>
  <si>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</si>
  <si>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</si>
  <si>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</si>
  <si>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</si>
  <si>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</si>
  <si>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</si>
  <si>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</si>
  <si>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</si>
  <si>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</si>
  <si>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28/06/21 - VENCIMENTO 05/07/21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</si>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</sst>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_(* #,##0.0_);_(* \(#,##0.0\);_(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165" fontId="0" fillId="0" borderId="0" xfId="53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289320</v>
      </c>
      <c r="C7" s="9">
        <f t="shared" si="0"/>
        <v>207040</v>
      </c>
      <c r="D7" s="9">
        <f t="shared" si="0"/>
        <v>225929</v>
      </c>
      <c r="E7" s="9">
        <f t="shared" si="0"/>
        <v>45530</v>
      </c>
      <c r="F7" s="9">
        <f t="shared" si="0"/>
        <v>153812</v>
      </c>
      <c r="G7" s="9">
        <f t="shared" si="0"/>
        <v>255264</v>
      </c>
      <c r="H7" s="9">
        <f t="shared" si="0"/>
        <v>39801</v>
      </c>
      <c r="I7" s="9">
        <f t="shared" si="0"/>
        <v>196817</v>
      </c>
      <c r="J7" s="9">
        <f t="shared" si="0"/>
        <v>182771</v>
      </c>
      <c r="K7" s="9">
        <f t="shared" si="0"/>
        <v>263168</v>
      </c>
      <c r="L7" s="9">
        <f t="shared" si="0"/>
        <v>200470</v>
      </c>
      <c r="M7" s="9">
        <f t="shared" si="0"/>
        <v>93543</v>
      </c>
      <c r="N7" s="9">
        <f t="shared" si="0"/>
        <v>59091</v>
      </c>
      <c r="O7" s="9">
        <f t="shared" si="0"/>
        <v>2212556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12376</v>
      </c>
      <c r="C8" s="11">
        <f t="shared" si="1"/>
        <v>12325</v>
      </c>
      <c r="D8" s="11">
        <f t="shared" si="1"/>
        <v>9800</v>
      </c>
      <c r="E8" s="11">
        <f t="shared" si="1"/>
        <v>1711</v>
      </c>
      <c r="F8" s="11">
        <f t="shared" si="1"/>
        <v>6142</v>
      </c>
      <c r="G8" s="11">
        <f t="shared" si="1"/>
        <v>10212</v>
      </c>
      <c r="H8" s="11">
        <f t="shared" si="1"/>
        <v>2163</v>
      </c>
      <c r="I8" s="11">
        <f t="shared" si="1"/>
        <v>11482</v>
      </c>
      <c r="J8" s="11">
        <f t="shared" si="1"/>
        <v>8488</v>
      </c>
      <c r="K8" s="11">
        <f t="shared" si="1"/>
        <v>8547</v>
      </c>
      <c r="L8" s="11">
        <f t="shared" si="1"/>
        <v>7155</v>
      </c>
      <c r="M8" s="11">
        <f t="shared" si="1"/>
        <v>3577</v>
      </c>
      <c r="N8" s="11">
        <f t="shared" si="1"/>
        <v>3468</v>
      </c>
      <c r="O8" s="11">
        <f t="shared" si="1"/>
        <v>97446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12376</v>
      </c>
      <c r="C9" s="11">
        <v>12325</v>
      </c>
      <c r="D9" s="11">
        <v>9800</v>
      </c>
      <c r="E9" s="11">
        <v>1711</v>
      </c>
      <c r="F9" s="11">
        <v>6142</v>
      </c>
      <c r="G9" s="11">
        <v>10212</v>
      </c>
      <c r="H9" s="11">
        <v>2154</v>
      </c>
      <c r="I9" s="11">
        <v>11482</v>
      </c>
      <c r="J9" s="11">
        <v>8488</v>
      </c>
      <c r="K9" s="11">
        <v>8540</v>
      </c>
      <c r="L9" s="11">
        <v>7155</v>
      </c>
      <c r="M9" s="11">
        <v>3572</v>
      </c>
      <c r="N9" s="11">
        <v>3468</v>
      </c>
      <c r="O9" s="11">
        <f>SUM(B9:N9)</f>
        <v>97425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0</v>
      </c>
      <c r="J10" s="13">
        <v>0</v>
      </c>
      <c r="K10" s="13">
        <v>7</v>
      </c>
      <c r="L10" s="13">
        <v>0</v>
      </c>
      <c r="M10" s="13">
        <v>5</v>
      </c>
      <c r="N10" s="13">
        <v>0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276944</v>
      </c>
      <c r="C11" s="13">
        <v>194715</v>
      </c>
      <c r="D11" s="13">
        <v>216129</v>
      </c>
      <c r="E11" s="13">
        <v>43819</v>
      </c>
      <c r="F11" s="13">
        <v>147670</v>
      </c>
      <c r="G11" s="13">
        <v>245052</v>
      </c>
      <c r="H11" s="13">
        <v>37638</v>
      </c>
      <c r="I11" s="13">
        <v>185335</v>
      </c>
      <c r="J11" s="13">
        <v>174283</v>
      </c>
      <c r="K11" s="13">
        <v>254621</v>
      </c>
      <c r="L11" s="13">
        <v>193315</v>
      </c>
      <c r="M11" s="13">
        <v>89966</v>
      </c>
      <c r="N11" s="13">
        <v>55623</v>
      </c>
      <c r="O11" s="11">
        <f>SUM(B11:N11)</f>
        <v>2115110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1.504716982214243</v>
      </c>
      <c r="C15" s="19">
        <v>1.549167258002462</v>
      </c>
      <c r="D15" s="19">
        <v>1.480125244652692</v>
      </c>
      <c r="E15" s="19">
        <v>1.227512165589083</v>
      </c>
      <c r="F15" s="19">
        <v>1.966434321979826</v>
      </c>
      <c r="G15" s="19">
        <v>1.958766248819744</v>
      </c>
      <c r="H15" s="19">
        <v>1.979563424720956</v>
      </c>
      <c r="I15" s="19">
        <v>1.586462410950331</v>
      </c>
      <c r="J15" s="19">
        <v>1.567832922671467</v>
      </c>
      <c r="K15" s="19">
        <v>1.460191162602554</v>
      </c>
      <c r="L15" s="19">
        <v>1.583226282855009</v>
      </c>
      <c r="M15" s="19">
        <v>1.60973911409026</v>
      </c>
      <c r="N15" s="19">
        <v>1.514092019014064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1037105.0199999999</v>
      </c>
      <c r="C17" s="24">
        <f aca="true" t="shared" si="2" ref="C17:N17">C18+C19+C20+C21+C22+C23+C24+C25</f>
        <v>775681.8799999999</v>
      </c>
      <c r="D17" s="24">
        <f t="shared" si="2"/>
        <v>699251.4699999999</v>
      </c>
      <c r="E17" s="24">
        <f t="shared" si="2"/>
        <v>203923.99000000005</v>
      </c>
      <c r="F17" s="24">
        <f t="shared" si="2"/>
        <v>733741.0099999999</v>
      </c>
      <c r="G17" s="24">
        <f t="shared" si="2"/>
        <v>1000012.57</v>
      </c>
      <c r="H17" s="24">
        <f t="shared" si="2"/>
        <v>207303.11000000002</v>
      </c>
      <c r="I17" s="24">
        <f t="shared" si="2"/>
        <v>746607.16</v>
      </c>
      <c r="J17" s="24">
        <f t="shared" si="2"/>
        <v>681214.23</v>
      </c>
      <c r="K17" s="24">
        <f t="shared" si="2"/>
        <v>885736.5700000001</v>
      </c>
      <c r="L17" s="24">
        <f t="shared" si="2"/>
        <v>836844.9</v>
      </c>
      <c r="M17" s="24">
        <f t="shared" si="2"/>
        <v>459241.36</v>
      </c>
      <c r="N17" s="24">
        <f t="shared" si="2"/>
        <v>242551.28</v>
      </c>
      <c r="O17" s="24">
        <f>O18+O19+O20+O21+O22+O23+O24+O25</f>
        <v>8509214.55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638008.46</v>
      </c>
      <c r="C18" s="30">
        <f t="shared" si="3"/>
        <v>471533.6</v>
      </c>
      <c r="D18" s="30">
        <f t="shared" si="3"/>
        <v>451157.62</v>
      </c>
      <c r="E18" s="30">
        <f t="shared" si="3"/>
        <v>155535.03</v>
      </c>
      <c r="F18" s="30">
        <f t="shared" si="3"/>
        <v>355874.82</v>
      </c>
      <c r="G18" s="30">
        <f t="shared" si="3"/>
        <v>485512.13</v>
      </c>
      <c r="H18" s="30">
        <f t="shared" si="3"/>
        <v>101504.49</v>
      </c>
      <c r="I18" s="30">
        <f t="shared" si="3"/>
        <v>444688.33</v>
      </c>
      <c r="J18" s="30">
        <f t="shared" si="3"/>
        <v>415639.53</v>
      </c>
      <c r="K18" s="30">
        <f t="shared" si="3"/>
        <v>566100.68</v>
      </c>
      <c r="L18" s="30">
        <f t="shared" si="3"/>
        <v>490790.65</v>
      </c>
      <c r="M18" s="30">
        <f t="shared" si="3"/>
        <v>264558.31</v>
      </c>
      <c r="N18" s="30">
        <f t="shared" si="3"/>
        <v>151030.69</v>
      </c>
      <c r="O18" s="30">
        <f aca="true" t="shared" si="4" ref="O18:O25">SUM(B18:N18)</f>
        <v>4991934.340000001</v>
      </c>
    </row>
    <row r="19" spans="1:23" ht="18.75" customHeight="1">
      <c r="A19" s="26" t="s">
        <v>35</v>
      </c>
      <c r="B19" s="30">
        <f>IF(B15&lt;&gt;0,ROUND((B15-1)*B18,2),0)</f>
        <v>322013.7</v>
      </c>
      <c r="C19" s="30">
        <f aca="true" t="shared" si="5" ref="C19:N19">IF(C15&lt;&gt;0,ROUND((C15-1)*C18,2),0)</f>
        <v>258950.81</v>
      </c>
      <c r="D19" s="30">
        <f t="shared" si="5"/>
        <v>216612.16</v>
      </c>
      <c r="E19" s="30">
        <f t="shared" si="5"/>
        <v>35386.11</v>
      </c>
      <c r="F19" s="30">
        <f t="shared" si="5"/>
        <v>343929.64</v>
      </c>
      <c r="G19" s="30">
        <f t="shared" si="5"/>
        <v>465492.64</v>
      </c>
      <c r="H19" s="30">
        <f t="shared" si="5"/>
        <v>99430.09</v>
      </c>
      <c r="I19" s="30">
        <f t="shared" si="5"/>
        <v>260792.99</v>
      </c>
      <c r="J19" s="30">
        <f t="shared" si="5"/>
        <v>236013.81</v>
      </c>
      <c r="K19" s="30">
        <f t="shared" si="5"/>
        <v>260514.53</v>
      </c>
      <c r="L19" s="30">
        <f t="shared" si="5"/>
        <v>286242.01</v>
      </c>
      <c r="M19" s="30">
        <f t="shared" si="5"/>
        <v>161311.55</v>
      </c>
      <c r="N19" s="30">
        <f t="shared" si="5"/>
        <v>77643.67</v>
      </c>
      <c r="O19" s="30">
        <f t="shared" si="4"/>
        <v>3024333.71</v>
      </c>
      <c r="W19" s="62"/>
    </row>
    <row r="20" spans="1:15" ht="18.75" customHeight="1">
      <c r="A20" s="26" t="s">
        <v>36</v>
      </c>
      <c r="B20" s="30">
        <v>38004.23</v>
      </c>
      <c r="C20" s="30">
        <v>27348.44</v>
      </c>
      <c r="D20" s="30">
        <v>18467.98</v>
      </c>
      <c r="E20" s="30">
        <v>7466.04</v>
      </c>
      <c r="F20" s="30">
        <v>19155.87</v>
      </c>
      <c r="G20" s="30">
        <v>28552.84</v>
      </c>
      <c r="H20" s="30">
        <v>4126.77</v>
      </c>
      <c r="I20" s="30">
        <v>15126.86</v>
      </c>
      <c r="J20" s="30">
        <v>23943.34</v>
      </c>
      <c r="K20" s="30">
        <v>34263.42</v>
      </c>
      <c r="L20" s="30">
        <v>33743.53</v>
      </c>
      <c r="M20" s="30">
        <v>14501.67</v>
      </c>
      <c r="N20" s="30">
        <v>7819.5</v>
      </c>
      <c r="O20" s="30">
        <f t="shared" si="4"/>
        <v>272520.49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-2106.81</v>
      </c>
      <c r="E23" s="30">
        <v>-439.8</v>
      </c>
      <c r="F23" s="30">
        <v>-317.6</v>
      </c>
      <c r="G23" s="30">
        <v>0</v>
      </c>
      <c r="H23" s="30">
        <v>-913.77</v>
      </c>
      <c r="I23" s="30">
        <v>-388.35</v>
      </c>
      <c r="J23" s="30">
        <v>-3464.12</v>
      </c>
      <c r="K23" s="30">
        <v>-138.86</v>
      </c>
      <c r="L23" s="30">
        <v>0</v>
      </c>
      <c r="M23" s="30">
        <v>0</v>
      </c>
      <c r="N23" s="30">
        <v>-334.65</v>
      </c>
      <c r="O23" s="30">
        <f t="shared" si="4"/>
        <v>-8103.959999999999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-54454.4</v>
      </c>
      <c r="C27" s="30">
        <f>+C28+C30+C42+C43+C46-C47</f>
        <v>-54230</v>
      </c>
      <c r="D27" s="30">
        <f t="shared" si="6"/>
        <v>-46518.2</v>
      </c>
      <c r="E27" s="30">
        <f t="shared" si="6"/>
        <v>-7528.4</v>
      </c>
      <c r="F27" s="30">
        <f t="shared" si="6"/>
        <v>-27024.8</v>
      </c>
      <c r="G27" s="30">
        <f t="shared" si="6"/>
        <v>-44932.8</v>
      </c>
      <c r="H27" s="30">
        <f t="shared" si="6"/>
        <v>-30723.390000000003</v>
      </c>
      <c r="I27" s="30">
        <f t="shared" si="6"/>
        <v>-50520.8</v>
      </c>
      <c r="J27" s="30">
        <f t="shared" si="6"/>
        <v>-37347.2</v>
      </c>
      <c r="K27" s="30">
        <f t="shared" si="6"/>
        <v>-37576</v>
      </c>
      <c r="L27" s="30">
        <f t="shared" si="6"/>
        <v>-31482</v>
      </c>
      <c r="M27" s="30">
        <f t="shared" si="6"/>
        <v>-15716.8</v>
      </c>
      <c r="N27" s="30">
        <f t="shared" si="6"/>
        <v>-15259.2</v>
      </c>
      <c r="O27" s="30">
        <f t="shared" si="6"/>
        <v>-453313.99000000005</v>
      </c>
    </row>
    <row r="28" spans="1:15" ht="18.75" customHeight="1">
      <c r="A28" s="26" t="s">
        <v>40</v>
      </c>
      <c r="B28" s="31">
        <f>+B29</f>
        <v>-54454.4</v>
      </c>
      <c r="C28" s="31">
        <f>+C29</f>
        <v>-54230</v>
      </c>
      <c r="D28" s="31">
        <f aca="true" t="shared" si="7" ref="D28:O28">+D29</f>
        <v>-43120</v>
      </c>
      <c r="E28" s="31">
        <f t="shared" si="7"/>
        <v>-7528.4</v>
      </c>
      <c r="F28" s="31">
        <f t="shared" si="7"/>
        <v>-27024.8</v>
      </c>
      <c r="G28" s="31">
        <f t="shared" si="7"/>
        <v>-44932.8</v>
      </c>
      <c r="H28" s="31">
        <f t="shared" si="7"/>
        <v>-9477.6</v>
      </c>
      <c r="I28" s="31">
        <f t="shared" si="7"/>
        <v>-50520.8</v>
      </c>
      <c r="J28" s="31">
        <f t="shared" si="7"/>
        <v>-37347.2</v>
      </c>
      <c r="K28" s="31">
        <f t="shared" si="7"/>
        <v>-37576</v>
      </c>
      <c r="L28" s="31">
        <f t="shared" si="7"/>
        <v>-31482</v>
      </c>
      <c r="M28" s="31">
        <f t="shared" si="7"/>
        <v>-15716.8</v>
      </c>
      <c r="N28" s="31">
        <f t="shared" si="7"/>
        <v>-15259.2</v>
      </c>
      <c r="O28" s="31">
        <f t="shared" si="7"/>
        <v>-428670</v>
      </c>
    </row>
    <row r="29" spans="1:26" ht="18.75" customHeight="1">
      <c r="A29" s="27" t="s">
        <v>41</v>
      </c>
      <c r="B29" s="16">
        <f>ROUND((-B9)*$G$3,2)</f>
        <v>-54454.4</v>
      </c>
      <c r="C29" s="16">
        <f aca="true" t="shared" si="8" ref="C29:N29">ROUND((-C9)*$G$3,2)</f>
        <v>-54230</v>
      </c>
      <c r="D29" s="16">
        <f t="shared" si="8"/>
        <v>-43120</v>
      </c>
      <c r="E29" s="16">
        <f t="shared" si="8"/>
        <v>-7528.4</v>
      </c>
      <c r="F29" s="16">
        <f t="shared" si="8"/>
        <v>-27024.8</v>
      </c>
      <c r="G29" s="16">
        <f t="shared" si="8"/>
        <v>-44932.8</v>
      </c>
      <c r="H29" s="16">
        <f t="shared" si="8"/>
        <v>-9477.6</v>
      </c>
      <c r="I29" s="16">
        <f t="shared" si="8"/>
        <v>-50520.8</v>
      </c>
      <c r="J29" s="16">
        <f t="shared" si="8"/>
        <v>-37347.2</v>
      </c>
      <c r="K29" s="16">
        <f t="shared" si="8"/>
        <v>-37576</v>
      </c>
      <c r="L29" s="16">
        <f t="shared" si="8"/>
        <v>-31482</v>
      </c>
      <c r="M29" s="16">
        <f t="shared" si="8"/>
        <v>-15716.8</v>
      </c>
      <c r="N29" s="16">
        <f t="shared" si="8"/>
        <v>-15259.2</v>
      </c>
      <c r="O29" s="32">
        <f aca="true" t="shared" si="9" ref="O29:O47">SUM(B29:N29)</f>
        <v>-428670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-20234.09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-20234.09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-20234.09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-20234.09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-3398.2</v>
      </c>
      <c r="E42" s="35">
        <v>0</v>
      </c>
      <c r="F42" s="35">
        <v>0</v>
      </c>
      <c r="G42" s="35">
        <v>0</v>
      </c>
      <c r="H42" s="35">
        <v>-1011.7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-4409.9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982650.6199999999</v>
      </c>
      <c r="C45" s="36">
        <f t="shared" si="11"/>
        <v>721451.8799999999</v>
      </c>
      <c r="D45" s="36">
        <f t="shared" si="11"/>
        <v>652733.2699999999</v>
      </c>
      <c r="E45" s="36">
        <f t="shared" si="11"/>
        <v>196395.59000000005</v>
      </c>
      <c r="F45" s="36">
        <f t="shared" si="11"/>
        <v>706716.2099999998</v>
      </c>
      <c r="G45" s="36">
        <f t="shared" si="11"/>
        <v>955079.7699999999</v>
      </c>
      <c r="H45" s="36">
        <f t="shared" si="11"/>
        <v>176579.72</v>
      </c>
      <c r="I45" s="36">
        <f t="shared" si="11"/>
        <v>696086.36</v>
      </c>
      <c r="J45" s="36">
        <f t="shared" si="11"/>
        <v>643867.03</v>
      </c>
      <c r="K45" s="36">
        <f t="shared" si="11"/>
        <v>848160.5700000001</v>
      </c>
      <c r="L45" s="36">
        <f t="shared" si="11"/>
        <v>805362.9</v>
      </c>
      <c r="M45" s="36">
        <f t="shared" si="11"/>
        <v>443524.56</v>
      </c>
      <c r="N45" s="36">
        <f t="shared" si="11"/>
        <v>227292.08</v>
      </c>
      <c r="O45" s="36">
        <f>SUM(B45:N45)</f>
        <v>8055900.56</v>
      </c>
      <c r="P45"/>
      <c r="Q45" s="68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982650.63</v>
      </c>
      <c r="C51" s="51">
        <f t="shared" si="12"/>
        <v>721451.8799999999</v>
      </c>
      <c r="D51" s="51">
        <f t="shared" si="12"/>
        <v>652733.27</v>
      </c>
      <c r="E51" s="51">
        <f t="shared" si="12"/>
        <v>196395.6</v>
      </c>
      <c r="F51" s="51">
        <f t="shared" si="12"/>
        <v>706716.22</v>
      </c>
      <c r="G51" s="51">
        <f t="shared" si="12"/>
        <v>955079.77</v>
      </c>
      <c r="H51" s="51">
        <f t="shared" si="12"/>
        <v>176579.72</v>
      </c>
      <c r="I51" s="51">
        <f t="shared" si="12"/>
        <v>696086.36</v>
      </c>
      <c r="J51" s="51">
        <f t="shared" si="12"/>
        <v>643867.03</v>
      </c>
      <c r="K51" s="51">
        <f t="shared" si="12"/>
        <v>848160.58</v>
      </c>
      <c r="L51" s="51">
        <f t="shared" si="12"/>
        <v>805362.9</v>
      </c>
      <c r="M51" s="51">
        <f t="shared" si="12"/>
        <v>443524.56</v>
      </c>
      <c r="N51" s="51">
        <f t="shared" si="12"/>
        <v>227292.08</v>
      </c>
      <c r="O51" s="36">
        <f t="shared" si="12"/>
        <v>8055900.600000001</v>
      </c>
      <c r="Q51"/>
    </row>
    <row r="52" spans="1:18" ht="18.75" customHeight="1">
      <c r="A52" s="26" t="s">
        <v>57</v>
      </c>
      <c r="B52" s="51">
        <v>811252.96</v>
      </c>
      <c r="C52" s="51">
        <v>527198.83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1338451.79</v>
      </c>
      <c r="P52"/>
      <c r="Q52"/>
      <c r="R52" s="43"/>
    </row>
    <row r="53" spans="1:16" ht="18.75" customHeight="1">
      <c r="A53" s="26" t="s">
        <v>58</v>
      </c>
      <c r="B53" s="51">
        <v>171397.67</v>
      </c>
      <c r="C53" s="51">
        <v>194253.05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365650.72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652733.27</v>
      </c>
      <c r="E54" s="52">
        <v>0</v>
      </c>
      <c r="F54" s="52">
        <v>0</v>
      </c>
      <c r="G54" s="52">
        <v>0</v>
      </c>
      <c r="H54" s="51">
        <v>176579.72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829312.99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196395.6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196395.6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706716.22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706716.22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955079.77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955079.77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696086.36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696086.36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643867.03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643867.03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848160.58</v>
      </c>
      <c r="L60" s="31">
        <v>805362.9</v>
      </c>
      <c r="M60" s="52">
        <v>0</v>
      </c>
      <c r="N60" s="52">
        <v>0</v>
      </c>
      <c r="O60" s="36">
        <f t="shared" si="13"/>
        <v>1653523.48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443524.56</v>
      </c>
      <c r="N61" s="52">
        <v>0</v>
      </c>
      <c r="O61" s="36">
        <f t="shared" si="13"/>
        <v>443524.56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227292.08</v>
      </c>
      <c r="O62" s="55">
        <f t="shared" si="13"/>
        <v>227292.08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6" spans="2:14" ht="13.5">
      <c r="B106"/>
      <c r="C106"/>
      <c r="D106"/>
      <c r="E106"/>
      <c r="F106"/>
      <c r="G106"/>
      <c r="H106"/>
      <c r="I106"/>
      <c r="J106"/>
      <c r="K106"/>
      <c r="L106"/>
      <c r="M106"/>
      <c r="N106"/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2021-07-02T14:47:07Z</dcterms:modified>
  <cp:category/>
  <cp:version/>
  <cp:contentType/>
  <cp:contentStatus/>
</cp:coreProperties>
</file>