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<sst xmlns="http://schemas.openxmlformats.org/spreadsheetml/2006/main" count="80" uniqueCount="77">
  <si>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</si>
  <si>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</si>
  <si>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</si>
  <si>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</si>
  <si>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</si>
  <si>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</si>
  <si>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</si>
  <si>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</si>
  <si>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</si>
  <si>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</si>
  <si>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</si>
  <si>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</si>
  <si>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</si>
  <si>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</si>
  <si>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</si>
  <si>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</si>
  <si>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</si>
  <si>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</si>
  <si>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</si>
  <si>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</si>
  <si>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</si>
  <si>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</si>
  <si>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</si>
  <si>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</si>
  <si>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</si>
  <si>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</si>
  <si>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</si>
  <si>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</si>
  <si>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</si>
  <si>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</si>
  <si>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</si>
  <si>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</si>
  <si>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</si>
  <si>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</si>
  <si>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</si>
  <si>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</si>
  <si>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</si>
  <si>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</si>
  <si>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</si>
  <si>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</si>
  <si>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</si>
  <si>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</si>
  <si>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</si>
  <si>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</si>
  <si>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</si>
  <si>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</si>
  <si>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</si>
  <si>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</si>
  <si>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</si>
  <si>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</si>
  <si>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</si>
  <si>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</si>
  <si>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</si>
  <si>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</si>
  <si>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</si>
  <si>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</si>
  <si>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</si>
  <si>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</si>
  <si>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</si>
  <si>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</si>
  <si>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</si>
  <si>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</si>
  <si>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</si>
  <si>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</si>
  <si>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</si>
  <si>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</si>
  <si>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</si>
  <si>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</si>
  <si>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</si>
  <si>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</si>
  <si>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</si>
  <si>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</si>
  <si>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</si>
  <si>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27/06/21 - VENCIMENTO 02/07/21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</si>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</sst>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110541</v>
      </c>
      <c r="C7" s="9">
        <f t="shared" si="0"/>
        <v>75118</v>
      </c>
      <c r="D7" s="9">
        <f t="shared" si="0"/>
        <v>83895</v>
      </c>
      <c r="E7" s="9">
        <f t="shared" si="0"/>
        <v>15869</v>
      </c>
      <c r="F7" s="9">
        <f t="shared" si="0"/>
        <v>61727</v>
      </c>
      <c r="G7" s="9">
        <f t="shared" si="0"/>
        <v>83707</v>
      </c>
      <c r="H7" s="9">
        <f t="shared" si="0"/>
        <v>10998</v>
      </c>
      <c r="I7" s="9">
        <f t="shared" si="0"/>
        <v>66346</v>
      </c>
      <c r="J7" s="9">
        <f t="shared" si="0"/>
        <v>71024</v>
      </c>
      <c r="K7" s="9">
        <f t="shared" si="0"/>
        <v>105563</v>
      </c>
      <c r="L7" s="9">
        <f t="shared" si="0"/>
        <v>81302</v>
      </c>
      <c r="M7" s="9">
        <f t="shared" si="0"/>
        <v>31962</v>
      </c>
      <c r="N7" s="9">
        <f t="shared" si="0"/>
        <v>17827</v>
      </c>
      <c r="O7" s="9">
        <f t="shared" si="0"/>
        <v>815879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6895</v>
      </c>
      <c r="C8" s="11">
        <f t="shared" si="1"/>
        <v>6100</v>
      </c>
      <c r="D8" s="11">
        <f t="shared" si="1"/>
        <v>5276</v>
      </c>
      <c r="E8" s="11">
        <f t="shared" si="1"/>
        <v>819</v>
      </c>
      <c r="F8" s="11">
        <f t="shared" si="1"/>
        <v>3975</v>
      </c>
      <c r="G8" s="11">
        <f t="shared" si="1"/>
        <v>5044</v>
      </c>
      <c r="H8" s="11">
        <f t="shared" si="1"/>
        <v>904</v>
      </c>
      <c r="I8" s="11">
        <f t="shared" si="1"/>
        <v>5643</v>
      </c>
      <c r="J8" s="11">
        <f t="shared" si="1"/>
        <v>4557</v>
      </c>
      <c r="K8" s="11">
        <f t="shared" si="1"/>
        <v>5184</v>
      </c>
      <c r="L8" s="11">
        <f t="shared" si="1"/>
        <v>3892</v>
      </c>
      <c r="M8" s="11">
        <f t="shared" si="1"/>
        <v>1501</v>
      </c>
      <c r="N8" s="11">
        <f t="shared" si="1"/>
        <v>1095</v>
      </c>
      <c r="O8" s="11">
        <f t="shared" si="1"/>
        <v>50885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6895</v>
      </c>
      <c r="C9" s="11">
        <v>6100</v>
      </c>
      <c r="D9" s="11">
        <v>5276</v>
      </c>
      <c r="E9" s="11">
        <v>819</v>
      </c>
      <c r="F9" s="11">
        <v>3975</v>
      </c>
      <c r="G9" s="11">
        <v>5044</v>
      </c>
      <c r="H9" s="11">
        <v>898</v>
      </c>
      <c r="I9" s="11">
        <v>5643</v>
      </c>
      <c r="J9" s="11">
        <v>4557</v>
      </c>
      <c r="K9" s="11">
        <v>5177</v>
      </c>
      <c r="L9" s="11">
        <v>3892</v>
      </c>
      <c r="M9" s="11">
        <v>1501</v>
      </c>
      <c r="N9" s="11">
        <v>1095</v>
      </c>
      <c r="O9" s="11">
        <f>SUM(B9:N9)</f>
        <v>50872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7</v>
      </c>
      <c r="L10" s="13">
        <v>0</v>
      </c>
      <c r="M10" s="13">
        <v>0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103646</v>
      </c>
      <c r="C11" s="13">
        <v>69018</v>
      </c>
      <c r="D11" s="13">
        <v>78619</v>
      </c>
      <c r="E11" s="13">
        <v>15050</v>
      </c>
      <c r="F11" s="13">
        <v>57752</v>
      </c>
      <c r="G11" s="13">
        <v>78663</v>
      </c>
      <c r="H11" s="13">
        <v>10094</v>
      </c>
      <c r="I11" s="13">
        <v>60703</v>
      </c>
      <c r="J11" s="13">
        <v>66467</v>
      </c>
      <c r="K11" s="13">
        <v>100379</v>
      </c>
      <c r="L11" s="13">
        <v>77410</v>
      </c>
      <c r="M11" s="13">
        <v>30461</v>
      </c>
      <c r="N11" s="13">
        <v>16732</v>
      </c>
      <c r="O11" s="11">
        <f>SUM(B11:N11)</f>
        <v>764994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1.446339689888516</v>
      </c>
      <c r="C15" s="19">
        <v>1.490733208248738</v>
      </c>
      <c r="D15" s="19">
        <v>1.365812290730309</v>
      </c>
      <c r="E15" s="19">
        <v>1.086759525078284</v>
      </c>
      <c r="F15" s="19">
        <v>1.888090919703636</v>
      </c>
      <c r="G15" s="19">
        <v>1.833705765911826</v>
      </c>
      <c r="H15" s="19">
        <v>1.917038549317996</v>
      </c>
      <c r="I15" s="19">
        <v>1.545797663047334</v>
      </c>
      <c r="J15" s="19">
        <v>1.443294296654979</v>
      </c>
      <c r="K15" s="19">
        <v>1.39580733744833</v>
      </c>
      <c r="L15" s="19">
        <v>1.50142620875099</v>
      </c>
      <c r="M15" s="19">
        <v>1.580986727851522</v>
      </c>
      <c r="N15" s="19">
        <v>1.471301648548658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410642.94</v>
      </c>
      <c r="C17" s="24">
        <f aca="true" t="shared" si="2" ref="C17:N17">C18+C19+C20+C21+C22+C23+C24+C25</f>
        <v>286566.93000000005</v>
      </c>
      <c r="D17" s="24">
        <f t="shared" si="2"/>
        <v>249101.33</v>
      </c>
      <c r="E17" s="24">
        <f t="shared" si="2"/>
        <v>67719.78</v>
      </c>
      <c r="F17" s="24">
        <f t="shared" si="2"/>
        <v>295402.02</v>
      </c>
      <c r="G17" s="24">
        <f t="shared" si="2"/>
        <v>326313.22</v>
      </c>
      <c r="H17" s="24">
        <f t="shared" si="2"/>
        <v>57552.09</v>
      </c>
      <c r="I17" s="24">
        <f t="shared" si="2"/>
        <v>267247.72000000003</v>
      </c>
      <c r="J17" s="24">
        <f t="shared" si="2"/>
        <v>249351.52</v>
      </c>
      <c r="K17" s="24">
        <f t="shared" si="2"/>
        <v>359083.48</v>
      </c>
      <c r="L17" s="24">
        <f t="shared" si="2"/>
        <v>341458.89999999997</v>
      </c>
      <c r="M17" s="24">
        <f t="shared" si="2"/>
        <v>169141.01</v>
      </c>
      <c r="N17" s="24">
        <f t="shared" si="2"/>
        <v>76941.45</v>
      </c>
      <c r="O17" s="24">
        <f>O18+O19+O20+O21+O22+O23+O24+O25</f>
        <v>3156522.39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243765.01</v>
      </c>
      <c r="C18" s="30">
        <f t="shared" si="3"/>
        <v>171081.25</v>
      </c>
      <c r="D18" s="30">
        <f t="shared" si="3"/>
        <v>167529.93</v>
      </c>
      <c r="E18" s="30">
        <f t="shared" si="3"/>
        <v>54210.09</v>
      </c>
      <c r="F18" s="30">
        <f t="shared" si="3"/>
        <v>142817.76</v>
      </c>
      <c r="G18" s="30">
        <f t="shared" si="3"/>
        <v>159210.71</v>
      </c>
      <c r="H18" s="30">
        <f t="shared" si="3"/>
        <v>28048.2</v>
      </c>
      <c r="I18" s="30">
        <f t="shared" si="3"/>
        <v>149902.15</v>
      </c>
      <c r="J18" s="30">
        <f t="shared" si="3"/>
        <v>161515.68</v>
      </c>
      <c r="K18" s="30">
        <f t="shared" si="3"/>
        <v>227076.57</v>
      </c>
      <c r="L18" s="30">
        <f t="shared" si="3"/>
        <v>199043.56</v>
      </c>
      <c r="M18" s="30">
        <f t="shared" si="3"/>
        <v>90394.93</v>
      </c>
      <c r="N18" s="30">
        <f t="shared" si="3"/>
        <v>45564.03</v>
      </c>
      <c r="O18" s="30">
        <f aca="true" t="shared" si="4" ref="O18:O25">SUM(B18:N18)</f>
        <v>1840159.8699999999</v>
      </c>
    </row>
    <row r="19" spans="1:23" ht="18.75" customHeight="1">
      <c r="A19" s="26" t="s">
        <v>35</v>
      </c>
      <c r="B19" s="30">
        <f>IF(B15&lt;&gt;0,ROUND((B15-1)*B18,2),0)</f>
        <v>108802</v>
      </c>
      <c r="C19" s="30">
        <f aca="true" t="shared" si="5" ref="C19:N19">IF(C15&lt;&gt;0,ROUND((C15-1)*C18,2),0)</f>
        <v>83955.25</v>
      </c>
      <c r="D19" s="30">
        <f t="shared" si="5"/>
        <v>61284.51</v>
      </c>
      <c r="E19" s="30">
        <f t="shared" si="5"/>
        <v>4703.24</v>
      </c>
      <c r="F19" s="30">
        <f t="shared" si="5"/>
        <v>126835.16</v>
      </c>
      <c r="G19" s="30">
        <f t="shared" si="5"/>
        <v>132734.89</v>
      </c>
      <c r="H19" s="30">
        <f t="shared" si="5"/>
        <v>25721.28</v>
      </c>
      <c r="I19" s="30">
        <f t="shared" si="5"/>
        <v>81816.24</v>
      </c>
      <c r="J19" s="30">
        <f t="shared" si="5"/>
        <v>71598.98</v>
      </c>
      <c r="K19" s="30">
        <f t="shared" si="5"/>
        <v>89878.57</v>
      </c>
      <c r="L19" s="30">
        <f t="shared" si="5"/>
        <v>99805.66</v>
      </c>
      <c r="M19" s="30">
        <f t="shared" si="5"/>
        <v>52518.25</v>
      </c>
      <c r="N19" s="30">
        <f t="shared" si="5"/>
        <v>21474.4</v>
      </c>
      <c r="O19" s="30">
        <f t="shared" si="4"/>
        <v>961128.4300000002</v>
      </c>
      <c r="W19" s="62"/>
    </row>
    <row r="20" spans="1:15" ht="18.75" customHeight="1">
      <c r="A20" s="26" t="s">
        <v>36</v>
      </c>
      <c r="B20" s="30">
        <v>18997.3</v>
      </c>
      <c r="C20" s="30">
        <v>13681.4</v>
      </c>
      <c r="D20" s="30">
        <v>8911.81</v>
      </c>
      <c r="E20" s="30">
        <v>3489.54</v>
      </c>
      <c r="F20" s="30">
        <v>10730.22</v>
      </c>
      <c r="G20" s="30">
        <v>13912.66</v>
      </c>
      <c r="H20" s="30">
        <v>1706.99</v>
      </c>
      <c r="I20" s="30">
        <v>9142</v>
      </c>
      <c r="J20" s="30">
        <v>11642.8</v>
      </c>
      <c r="K20" s="30">
        <v>17131.54</v>
      </c>
      <c r="L20" s="30">
        <v>16540.97</v>
      </c>
      <c r="M20" s="30">
        <v>7497.4</v>
      </c>
      <c r="N20" s="30">
        <v>3644.81</v>
      </c>
      <c r="O20" s="30">
        <f t="shared" si="4"/>
        <v>137029.44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-3745.44</v>
      </c>
      <c r="E23" s="30">
        <v>-659.7</v>
      </c>
      <c r="F23" s="30">
        <v>-79.4</v>
      </c>
      <c r="G23" s="30">
        <v>0</v>
      </c>
      <c r="H23" s="30">
        <v>-1079.91</v>
      </c>
      <c r="I23" s="30">
        <v>0</v>
      </c>
      <c r="J23" s="30">
        <v>-4487.61</v>
      </c>
      <c r="K23" s="30">
        <v>0</v>
      </c>
      <c r="L23" s="30">
        <v>0</v>
      </c>
      <c r="M23" s="30">
        <v>-139.4</v>
      </c>
      <c r="N23" s="30">
        <v>-133.86</v>
      </c>
      <c r="O23" s="30">
        <f t="shared" si="4"/>
        <v>-10325.32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-30338</v>
      </c>
      <c r="C27" s="30">
        <f>+C28+C30+C42+C43+C46-C47</f>
        <v>-26840</v>
      </c>
      <c r="D27" s="30">
        <f t="shared" si="6"/>
        <v>-24361.850000000002</v>
      </c>
      <c r="E27" s="30">
        <f t="shared" si="6"/>
        <v>-3603.6</v>
      </c>
      <c r="F27" s="30">
        <f t="shared" si="6"/>
        <v>-17490</v>
      </c>
      <c r="G27" s="30">
        <f t="shared" si="6"/>
        <v>-22193.6</v>
      </c>
      <c r="H27" s="30">
        <f t="shared" si="6"/>
        <v>-9473.130000000001</v>
      </c>
      <c r="I27" s="30">
        <f t="shared" si="6"/>
        <v>-24829.2</v>
      </c>
      <c r="J27" s="30">
        <f t="shared" si="6"/>
        <v>-20050.8</v>
      </c>
      <c r="K27" s="30">
        <f t="shared" si="6"/>
        <v>-22778.8</v>
      </c>
      <c r="L27" s="30">
        <f t="shared" si="6"/>
        <v>-17124.8</v>
      </c>
      <c r="M27" s="30">
        <f t="shared" si="6"/>
        <v>-6604.4</v>
      </c>
      <c r="N27" s="30">
        <f t="shared" si="6"/>
        <v>-4818</v>
      </c>
      <c r="O27" s="30">
        <f t="shared" si="6"/>
        <v>-230506.17999999996</v>
      </c>
    </row>
    <row r="28" spans="1:15" ht="18.75" customHeight="1">
      <c r="A28" s="26" t="s">
        <v>40</v>
      </c>
      <c r="B28" s="31">
        <f>+B29</f>
        <v>-30338</v>
      </c>
      <c r="C28" s="31">
        <f>+C29</f>
        <v>-26840</v>
      </c>
      <c r="D28" s="31">
        <f aca="true" t="shared" si="7" ref="D28:O28">+D29</f>
        <v>-23214.4</v>
      </c>
      <c r="E28" s="31">
        <f t="shared" si="7"/>
        <v>-3603.6</v>
      </c>
      <c r="F28" s="31">
        <f t="shared" si="7"/>
        <v>-17490</v>
      </c>
      <c r="G28" s="31">
        <f t="shared" si="7"/>
        <v>-22193.6</v>
      </c>
      <c r="H28" s="31">
        <f t="shared" si="7"/>
        <v>-3951.2</v>
      </c>
      <c r="I28" s="31">
        <f t="shared" si="7"/>
        <v>-24829.2</v>
      </c>
      <c r="J28" s="31">
        <f t="shared" si="7"/>
        <v>-20050.8</v>
      </c>
      <c r="K28" s="31">
        <f t="shared" si="7"/>
        <v>-22778.8</v>
      </c>
      <c r="L28" s="31">
        <f t="shared" si="7"/>
        <v>-17124.8</v>
      </c>
      <c r="M28" s="31">
        <f t="shared" si="7"/>
        <v>-6604.4</v>
      </c>
      <c r="N28" s="31">
        <f t="shared" si="7"/>
        <v>-4818</v>
      </c>
      <c r="O28" s="31">
        <f t="shared" si="7"/>
        <v>-223836.79999999996</v>
      </c>
    </row>
    <row r="29" spans="1:26" ht="18.75" customHeight="1">
      <c r="A29" s="27" t="s">
        <v>41</v>
      </c>
      <c r="B29" s="16">
        <f>ROUND((-B9)*$G$3,2)</f>
        <v>-30338</v>
      </c>
      <c r="C29" s="16">
        <f aca="true" t="shared" si="8" ref="C29:N29">ROUND((-C9)*$G$3,2)</f>
        <v>-26840</v>
      </c>
      <c r="D29" s="16">
        <f t="shared" si="8"/>
        <v>-23214.4</v>
      </c>
      <c r="E29" s="16">
        <f t="shared" si="8"/>
        <v>-3603.6</v>
      </c>
      <c r="F29" s="16">
        <f t="shared" si="8"/>
        <v>-17490</v>
      </c>
      <c r="G29" s="16">
        <f t="shared" si="8"/>
        <v>-22193.6</v>
      </c>
      <c r="H29" s="16">
        <f t="shared" si="8"/>
        <v>-3951.2</v>
      </c>
      <c r="I29" s="16">
        <f t="shared" si="8"/>
        <v>-24829.2</v>
      </c>
      <c r="J29" s="16">
        <f t="shared" si="8"/>
        <v>-20050.8</v>
      </c>
      <c r="K29" s="16">
        <f t="shared" si="8"/>
        <v>-22778.8</v>
      </c>
      <c r="L29" s="16">
        <f t="shared" si="8"/>
        <v>-17124.8</v>
      </c>
      <c r="M29" s="16">
        <f t="shared" si="8"/>
        <v>-6604.4</v>
      </c>
      <c r="N29" s="16">
        <f t="shared" si="8"/>
        <v>-4818</v>
      </c>
      <c r="O29" s="32">
        <f aca="true" t="shared" si="9" ref="O29:O47">SUM(B29:N29)</f>
        <v>-223836.79999999996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-5258.98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-5258.98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-5258.98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-5258.98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-1147.45</v>
      </c>
      <c r="E42" s="35">
        <v>0</v>
      </c>
      <c r="F42" s="35">
        <v>0</v>
      </c>
      <c r="G42" s="35">
        <v>0</v>
      </c>
      <c r="H42" s="35">
        <v>-262.95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-1410.4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380304.94</v>
      </c>
      <c r="C45" s="36">
        <f t="shared" si="11"/>
        <v>259726.93000000005</v>
      </c>
      <c r="D45" s="36">
        <f t="shared" si="11"/>
        <v>224739.47999999998</v>
      </c>
      <c r="E45" s="36">
        <f t="shared" si="11"/>
        <v>64116.18</v>
      </c>
      <c r="F45" s="36">
        <f t="shared" si="11"/>
        <v>277912.02</v>
      </c>
      <c r="G45" s="36">
        <f t="shared" si="11"/>
        <v>304119.62</v>
      </c>
      <c r="H45" s="36">
        <f t="shared" si="11"/>
        <v>48078.95999999999</v>
      </c>
      <c r="I45" s="36">
        <f t="shared" si="11"/>
        <v>242418.52000000002</v>
      </c>
      <c r="J45" s="36">
        <f t="shared" si="11"/>
        <v>229300.72</v>
      </c>
      <c r="K45" s="36">
        <f t="shared" si="11"/>
        <v>336304.68</v>
      </c>
      <c r="L45" s="36">
        <f t="shared" si="11"/>
        <v>324334.1</v>
      </c>
      <c r="M45" s="36">
        <f t="shared" si="11"/>
        <v>162536.61000000002</v>
      </c>
      <c r="N45" s="36">
        <f t="shared" si="11"/>
        <v>72123.45</v>
      </c>
      <c r="O45" s="36">
        <f>SUM(B45:N45)</f>
        <v>2926016.2100000004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 s="43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380304.94</v>
      </c>
      <c r="C51" s="51">
        <f t="shared" si="12"/>
        <v>259726.92</v>
      </c>
      <c r="D51" s="51">
        <f t="shared" si="12"/>
        <v>224739.47</v>
      </c>
      <c r="E51" s="51">
        <f t="shared" si="12"/>
        <v>64116.18</v>
      </c>
      <c r="F51" s="51">
        <f t="shared" si="12"/>
        <v>277912.02</v>
      </c>
      <c r="G51" s="51">
        <f t="shared" si="12"/>
        <v>304119.62</v>
      </c>
      <c r="H51" s="51">
        <f t="shared" si="12"/>
        <v>48078.96</v>
      </c>
      <c r="I51" s="51">
        <f t="shared" si="12"/>
        <v>242418.53</v>
      </c>
      <c r="J51" s="51">
        <f t="shared" si="12"/>
        <v>229300.72</v>
      </c>
      <c r="K51" s="51">
        <f t="shared" si="12"/>
        <v>336304.68</v>
      </c>
      <c r="L51" s="51">
        <f t="shared" si="12"/>
        <v>324334.09</v>
      </c>
      <c r="M51" s="51">
        <f t="shared" si="12"/>
        <v>162536.61</v>
      </c>
      <c r="N51" s="51">
        <f t="shared" si="12"/>
        <v>72123.45</v>
      </c>
      <c r="O51" s="36">
        <f t="shared" si="12"/>
        <v>2926016.1900000004</v>
      </c>
      <c r="Q51"/>
    </row>
    <row r="52" spans="1:18" ht="18.75" customHeight="1">
      <c r="A52" s="26" t="s">
        <v>57</v>
      </c>
      <c r="B52" s="51">
        <v>318052.3</v>
      </c>
      <c r="C52" s="51">
        <v>192448.23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510500.53</v>
      </c>
      <c r="P52"/>
      <c r="Q52"/>
      <c r="R52" s="43"/>
    </row>
    <row r="53" spans="1:16" ht="18.75" customHeight="1">
      <c r="A53" s="26" t="s">
        <v>58</v>
      </c>
      <c r="B53" s="51">
        <v>62252.64</v>
      </c>
      <c r="C53" s="51">
        <v>67278.69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129531.33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224739.47</v>
      </c>
      <c r="E54" s="52">
        <v>0</v>
      </c>
      <c r="F54" s="52">
        <v>0</v>
      </c>
      <c r="G54" s="52">
        <v>0</v>
      </c>
      <c r="H54" s="51">
        <v>48078.96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272818.43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64116.18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64116.18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277912.02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277912.02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304119.62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304119.62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242418.53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242418.53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229300.72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229300.72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336304.68</v>
      </c>
      <c r="L60" s="31">
        <v>324334.09</v>
      </c>
      <c r="M60" s="52">
        <v>0</v>
      </c>
      <c r="N60" s="52">
        <v>0</v>
      </c>
      <c r="O60" s="36">
        <f t="shared" si="13"/>
        <v>660638.77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162536.61</v>
      </c>
      <c r="N61" s="52">
        <v>0</v>
      </c>
      <c r="O61" s="36">
        <f t="shared" si="13"/>
        <v>162536.61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72123.45</v>
      </c>
      <c r="O62" s="55">
        <f t="shared" si="13"/>
        <v>72123.45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2021-07-01T17:14:40Z</dcterms:modified>
  <cp:category/>
  <cp:version/>
  <cp:contentType/>
  <cp:contentStatus/>
</cp:coreProperties>
</file>