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<sst xmlns="http://schemas.openxmlformats.org/spreadsheetml/2006/main" count="80" uniqueCount="77">
  <si>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</si>
  <si>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</si>
  <si>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</si>
  <si>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</si>
  <si>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</si>
  <si>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</si>
  <si>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</si>
  <si>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</si>
  <si>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</si>
  <si>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</si>
  <si>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</si>
  <si>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</si>
  <si>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</si>
  <si>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</si>
  <si>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</si>
  <si>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</si>
  <si>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</si>
  <si>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</si>
  <si>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</si>
  <si>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</si>
  <si>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</si>
  <si>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</si>
  <si>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</si>
  <si>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</si>
  <si>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</si>
  <si>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</si>
  <si>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</si>
  <si>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</si>
  <si>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</si>
  <si>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</si>
  <si>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</si>
  <si>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</si>
  <si>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</si>
  <si>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</si>
  <si>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</si>
  <si>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</si>
  <si>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</si>
  <si>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</si>
  <si>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</si>
  <si>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</si>
  <si>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</si>
  <si>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</si>
  <si>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</si>
  <si>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</si>
  <si>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</si>
  <si>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</si>
  <si>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</si>
  <si>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</si>
  <si>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</si>
  <si>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</si>
  <si>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</si>
  <si>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</si>
  <si>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</si>
  <si>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</si>
  <si>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</si>
  <si>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</si>
  <si>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</si>
  <si>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</si>
  <si>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</si>
  <si>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</si>
  <si>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</si>
  <si>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</si>
  <si>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</si>
  <si>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</si>
  <si>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</si>
  <si>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</si>
  <si>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</si>
  <si>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</si>
  <si>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</si>
  <si>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</si>
  <si>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</si>
  <si>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</si>
  <si>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</si>
  <si>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25/06/21 - VENCIMENTO 02/07/21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</si>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</sst>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303633</v>
      </c>
      <c r="C7" s="9">
        <f t="shared" si="0"/>
        <v>215710</v>
      </c>
      <c r="D7" s="9">
        <f t="shared" si="0"/>
        <v>233819</v>
      </c>
      <c r="E7" s="9">
        <f t="shared" si="0"/>
        <v>50665</v>
      </c>
      <c r="F7" s="9">
        <f t="shared" si="0"/>
        <v>163053</v>
      </c>
      <c r="G7" s="9">
        <f t="shared" si="0"/>
        <v>276241</v>
      </c>
      <c r="H7" s="9">
        <f t="shared" si="0"/>
        <v>40890</v>
      </c>
      <c r="I7" s="9">
        <f t="shared" si="0"/>
        <v>205380</v>
      </c>
      <c r="J7" s="9">
        <f t="shared" si="0"/>
        <v>194740</v>
      </c>
      <c r="K7" s="9">
        <f t="shared" si="0"/>
        <v>279906</v>
      </c>
      <c r="L7" s="9">
        <f t="shared" si="0"/>
        <v>213847</v>
      </c>
      <c r="M7" s="9">
        <f t="shared" si="0"/>
        <v>97749</v>
      </c>
      <c r="N7" s="9">
        <f t="shared" si="0"/>
        <v>62110</v>
      </c>
      <c r="O7" s="9">
        <f t="shared" si="0"/>
        <v>2337743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12488</v>
      </c>
      <c r="C8" s="11">
        <f t="shared" si="1"/>
        <v>12019</v>
      </c>
      <c r="D8" s="11">
        <f t="shared" si="1"/>
        <v>9614</v>
      </c>
      <c r="E8" s="11">
        <f t="shared" si="1"/>
        <v>1818</v>
      </c>
      <c r="F8" s="11">
        <f t="shared" si="1"/>
        <v>6152</v>
      </c>
      <c r="G8" s="11">
        <f t="shared" si="1"/>
        <v>10479</v>
      </c>
      <c r="H8" s="11">
        <f t="shared" si="1"/>
        <v>2153</v>
      </c>
      <c r="I8" s="11">
        <f t="shared" si="1"/>
        <v>12139</v>
      </c>
      <c r="J8" s="11">
        <f t="shared" si="1"/>
        <v>8442</v>
      </c>
      <c r="K8" s="11">
        <f t="shared" si="1"/>
        <v>8594</v>
      </c>
      <c r="L8" s="11">
        <f t="shared" si="1"/>
        <v>6859</v>
      </c>
      <c r="M8" s="11">
        <f t="shared" si="1"/>
        <v>3620</v>
      </c>
      <c r="N8" s="11">
        <f t="shared" si="1"/>
        <v>3499</v>
      </c>
      <c r="O8" s="11">
        <f t="shared" si="1"/>
        <v>97876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12488</v>
      </c>
      <c r="C9" s="11">
        <v>12019</v>
      </c>
      <c r="D9" s="11">
        <v>9614</v>
      </c>
      <c r="E9" s="11">
        <v>1818</v>
      </c>
      <c r="F9" s="11">
        <v>6152</v>
      </c>
      <c r="G9" s="11">
        <v>10479</v>
      </c>
      <c r="H9" s="11">
        <v>2149</v>
      </c>
      <c r="I9" s="11">
        <v>12139</v>
      </c>
      <c r="J9" s="11">
        <v>8442</v>
      </c>
      <c r="K9" s="11">
        <v>8586</v>
      </c>
      <c r="L9" s="11">
        <v>6859</v>
      </c>
      <c r="M9" s="11">
        <v>3615</v>
      </c>
      <c r="N9" s="11">
        <v>3499</v>
      </c>
      <c r="O9" s="11">
        <f>SUM(B9:N9)</f>
        <v>97859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8</v>
      </c>
      <c r="L10" s="13">
        <v>0</v>
      </c>
      <c r="M10" s="13">
        <v>5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291145</v>
      </c>
      <c r="C11" s="13">
        <v>203691</v>
      </c>
      <c r="D11" s="13">
        <v>224205</v>
      </c>
      <c r="E11" s="13">
        <v>48847</v>
      </c>
      <c r="F11" s="13">
        <v>156901</v>
      </c>
      <c r="G11" s="13">
        <v>265762</v>
      </c>
      <c r="H11" s="13">
        <v>38737</v>
      </c>
      <c r="I11" s="13">
        <v>193241</v>
      </c>
      <c r="J11" s="13">
        <v>186298</v>
      </c>
      <c r="K11" s="13">
        <v>271312</v>
      </c>
      <c r="L11" s="13">
        <v>206988</v>
      </c>
      <c r="M11" s="13">
        <v>94129</v>
      </c>
      <c r="N11" s="13">
        <v>58611</v>
      </c>
      <c r="O11" s="11">
        <f>SUM(B11:N11)</f>
        <v>2239867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1.446339689888516</v>
      </c>
      <c r="C15" s="19">
        <v>1.497478601674561</v>
      </c>
      <c r="D15" s="19">
        <v>1.470338716754893</v>
      </c>
      <c r="E15" s="19">
        <v>1.151779348972037</v>
      </c>
      <c r="F15" s="19">
        <v>1.888090919703636</v>
      </c>
      <c r="G15" s="19">
        <v>1.833705765911826</v>
      </c>
      <c r="H15" s="19">
        <v>1.934626082899622</v>
      </c>
      <c r="I15" s="19">
        <v>1.549417812061749</v>
      </c>
      <c r="J15" s="19">
        <v>1.513971114587552</v>
      </c>
      <c r="K15" s="19">
        <v>1.39318858505647</v>
      </c>
      <c r="L15" s="19">
        <v>1.498362109690438</v>
      </c>
      <c r="M15" s="19">
        <v>1.55181725186365</v>
      </c>
      <c r="N15" s="19">
        <v>1.491184107297549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1045521.8600000001</v>
      </c>
      <c r="C17" s="24">
        <f aca="true" t="shared" si="2" ref="C17:N17">C18+C19+C20+C21+C22+C23+C24+C25</f>
        <v>781071.0400000002</v>
      </c>
      <c r="D17" s="24">
        <f t="shared" si="2"/>
        <v>719327.7699999999</v>
      </c>
      <c r="E17" s="24">
        <f t="shared" si="2"/>
        <v>212590.78000000003</v>
      </c>
      <c r="F17" s="24">
        <f t="shared" si="2"/>
        <v>746077.6599999999</v>
      </c>
      <c r="G17" s="24">
        <f t="shared" si="2"/>
        <v>1012842.82</v>
      </c>
      <c r="H17" s="24">
        <f t="shared" si="2"/>
        <v>207891.89</v>
      </c>
      <c r="I17" s="24">
        <f t="shared" si="2"/>
        <v>760976.5599999999</v>
      </c>
      <c r="J17" s="24">
        <f t="shared" si="2"/>
        <v>700896.9799999999</v>
      </c>
      <c r="K17" s="24">
        <f t="shared" si="2"/>
        <v>898853.33</v>
      </c>
      <c r="L17" s="24">
        <f t="shared" si="2"/>
        <v>844557.21</v>
      </c>
      <c r="M17" s="24">
        <f t="shared" si="2"/>
        <v>462150.54</v>
      </c>
      <c r="N17" s="24">
        <f t="shared" si="2"/>
        <v>251043.94</v>
      </c>
      <c r="O17" s="24">
        <f>O18+O19+O20+O21+O22+O23+O24+O25</f>
        <v>8643802.38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669571.49</v>
      </c>
      <c r="C18" s="30">
        <f t="shared" si="3"/>
        <v>491279.53</v>
      </c>
      <c r="D18" s="30">
        <f t="shared" si="3"/>
        <v>466913.16</v>
      </c>
      <c r="E18" s="30">
        <f t="shared" si="3"/>
        <v>173076.71</v>
      </c>
      <c r="F18" s="30">
        <f t="shared" si="3"/>
        <v>377255.73</v>
      </c>
      <c r="G18" s="30">
        <f t="shared" si="3"/>
        <v>525410.38</v>
      </c>
      <c r="H18" s="30">
        <f t="shared" si="3"/>
        <v>104281.77</v>
      </c>
      <c r="I18" s="30">
        <f t="shared" si="3"/>
        <v>464035.57</v>
      </c>
      <c r="J18" s="30">
        <f t="shared" si="3"/>
        <v>442858.23</v>
      </c>
      <c r="K18" s="30">
        <f t="shared" si="3"/>
        <v>602105.8</v>
      </c>
      <c r="L18" s="30">
        <f t="shared" si="3"/>
        <v>523540.23</v>
      </c>
      <c r="M18" s="30">
        <f t="shared" si="3"/>
        <v>276453.72</v>
      </c>
      <c r="N18" s="30">
        <f t="shared" si="3"/>
        <v>158746.95</v>
      </c>
      <c r="O18" s="30">
        <f aca="true" t="shared" si="4" ref="O18:O25">SUM(B18:N18)</f>
        <v>5275529.27</v>
      </c>
    </row>
    <row r="19" spans="1:23" ht="18.75" customHeight="1">
      <c r="A19" s="26" t="s">
        <v>35</v>
      </c>
      <c r="B19" s="30">
        <f>IF(B15&lt;&gt;0,ROUND((B15-1)*B18,2),0)</f>
        <v>298856.33</v>
      </c>
      <c r="C19" s="30">
        <f aca="true" t="shared" si="5" ref="C19:N19">IF(C15&lt;&gt;0,ROUND((C15-1)*C18,2),0)</f>
        <v>244401.05</v>
      </c>
      <c r="D19" s="30">
        <f t="shared" si="5"/>
        <v>219607.34</v>
      </c>
      <c r="E19" s="30">
        <f t="shared" si="5"/>
        <v>26269.47</v>
      </c>
      <c r="F19" s="30">
        <f t="shared" si="5"/>
        <v>335037.39</v>
      </c>
      <c r="G19" s="30">
        <f t="shared" si="5"/>
        <v>438037.66</v>
      </c>
      <c r="H19" s="30">
        <f t="shared" si="5"/>
        <v>97464.46</v>
      </c>
      <c r="I19" s="30">
        <f t="shared" si="5"/>
        <v>254949.41</v>
      </c>
      <c r="J19" s="30">
        <f t="shared" si="5"/>
        <v>227616.34</v>
      </c>
      <c r="K19" s="30">
        <f t="shared" si="5"/>
        <v>236741.13</v>
      </c>
      <c r="L19" s="30">
        <f t="shared" si="5"/>
        <v>260912.61</v>
      </c>
      <c r="M19" s="30">
        <f t="shared" si="5"/>
        <v>152551.93</v>
      </c>
      <c r="N19" s="30">
        <f t="shared" si="5"/>
        <v>77973.98</v>
      </c>
      <c r="O19" s="30">
        <f t="shared" si="4"/>
        <v>2870419.0999999996</v>
      </c>
      <c r="W19" s="62"/>
    </row>
    <row r="20" spans="1:15" ht="18.75" customHeight="1">
      <c r="A20" s="26" t="s">
        <v>36</v>
      </c>
      <c r="B20" s="30">
        <v>38015.41</v>
      </c>
      <c r="C20" s="30">
        <v>27541.43</v>
      </c>
      <c r="D20" s="30">
        <v>19091.29</v>
      </c>
      <c r="E20" s="30">
        <v>7487.89</v>
      </c>
      <c r="F20" s="30">
        <v>18765.66</v>
      </c>
      <c r="G20" s="30">
        <v>28939.82</v>
      </c>
      <c r="H20" s="30">
        <v>3903.9</v>
      </c>
      <c r="I20" s="30">
        <v>15604.25</v>
      </c>
      <c r="J20" s="30">
        <v>24253.75</v>
      </c>
      <c r="K20" s="30">
        <v>35009.6</v>
      </c>
      <c r="L20" s="30">
        <v>34035.66</v>
      </c>
      <c r="M20" s="30">
        <v>14275.06</v>
      </c>
      <c r="N20" s="30">
        <v>7930.94</v>
      </c>
      <c r="O20" s="30">
        <f t="shared" si="4"/>
        <v>274854.66000000003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-1404.54</v>
      </c>
      <c r="E23" s="30">
        <v>-219.9</v>
      </c>
      <c r="F23" s="30">
        <v>-79.4</v>
      </c>
      <c r="G23" s="30">
        <v>0</v>
      </c>
      <c r="H23" s="30">
        <v>-913.77</v>
      </c>
      <c r="I23" s="30">
        <v>0</v>
      </c>
      <c r="J23" s="30">
        <v>-2913.01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-5530.620000000001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-54947.2</v>
      </c>
      <c r="C27" s="30">
        <f>+C28+C30+C42+C43+C46-C47</f>
        <v>-52883.6</v>
      </c>
      <c r="D27" s="30">
        <f t="shared" si="6"/>
        <v>-45800.18</v>
      </c>
      <c r="E27" s="30">
        <f t="shared" si="6"/>
        <v>-7999.2</v>
      </c>
      <c r="F27" s="30">
        <f t="shared" si="6"/>
        <v>-27068.8</v>
      </c>
      <c r="G27" s="30">
        <f t="shared" si="6"/>
        <v>-46107.6</v>
      </c>
      <c r="H27" s="30">
        <f t="shared" si="6"/>
        <v>-30763.21</v>
      </c>
      <c r="I27" s="30">
        <f t="shared" si="6"/>
        <v>-53411.6</v>
      </c>
      <c r="J27" s="30">
        <f t="shared" si="6"/>
        <v>-37144.8</v>
      </c>
      <c r="K27" s="30">
        <f t="shared" si="6"/>
        <v>-37778.4</v>
      </c>
      <c r="L27" s="30">
        <f t="shared" si="6"/>
        <v>-30179.6</v>
      </c>
      <c r="M27" s="30">
        <f t="shared" si="6"/>
        <v>-15906</v>
      </c>
      <c r="N27" s="30">
        <f t="shared" si="6"/>
        <v>-15395.6</v>
      </c>
      <c r="O27" s="30">
        <f t="shared" si="6"/>
        <v>-455385.79</v>
      </c>
    </row>
    <row r="28" spans="1:15" ht="18.75" customHeight="1">
      <c r="A28" s="26" t="s">
        <v>40</v>
      </c>
      <c r="B28" s="31">
        <f>+B29</f>
        <v>-54947.2</v>
      </c>
      <c r="C28" s="31">
        <f>+C29</f>
        <v>-52883.6</v>
      </c>
      <c r="D28" s="31">
        <f aca="true" t="shared" si="7" ref="D28:O28">+D29</f>
        <v>-42301.6</v>
      </c>
      <c r="E28" s="31">
        <f t="shared" si="7"/>
        <v>-7999.2</v>
      </c>
      <c r="F28" s="31">
        <f t="shared" si="7"/>
        <v>-27068.8</v>
      </c>
      <c r="G28" s="31">
        <f t="shared" si="7"/>
        <v>-46107.6</v>
      </c>
      <c r="H28" s="31">
        <f t="shared" si="7"/>
        <v>-9455.6</v>
      </c>
      <c r="I28" s="31">
        <f t="shared" si="7"/>
        <v>-53411.6</v>
      </c>
      <c r="J28" s="31">
        <f t="shared" si="7"/>
        <v>-37144.8</v>
      </c>
      <c r="K28" s="31">
        <f t="shared" si="7"/>
        <v>-37778.4</v>
      </c>
      <c r="L28" s="31">
        <f t="shared" si="7"/>
        <v>-30179.6</v>
      </c>
      <c r="M28" s="31">
        <f t="shared" si="7"/>
        <v>-15906</v>
      </c>
      <c r="N28" s="31">
        <f t="shared" si="7"/>
        <v>-15395.6</v>
      </c>
      <c r="O28" s="31">
        <f t="shared" si="7"/>
        <v>-430579.6</v>
      </c>
    </row>
    <row r="29" spans="1:26" ht="18.75" customHeight="1">
      <c r="A29" s="27" t="s">
        <v>41</v>
      </c>
      <c r="B29" s="16">
        <f>ROUND((-B9)*$G$3,2)</f>
        <v>-54947.2</v>
      </c>
      <c r="C29" s="16">
        <f aca="true" t="shared" si="8" ref="C29:N29">ROUND((-C9)*$G$3,2)</f>
        <v>-52883.6</v>
      </c>
      <c r="D29" s="16">
        <f t="shared" si="8"/>
        <v>-42301.6</v>
      </c>
      <c r="E29" s="16">
        <f t="shared" si="8"/>
        <v>-7999.2</v>
      </c>
      <c r="F29" s="16">
        <f t="shared" si="8"/>
        <v>-27068.8</v>
      </c>
      <c r="G29" s="16">
        <f t="shared" si="8"/>
        <v>-46107.6</v>
      </c>
      <c r="H29" s="16">
        <f t="shared" si="8"/>
        <v>-9455.6</v>
      </c>
      <c r="I29" s="16">
        <f t="shared" si="8"/>
        <v>-53411.6</v>
      </c>
      <c r="J29" s="16">
        <f t="shared" si="8"/>
        <v>-37144.8</v>
      </c>
      <c r="K29" s="16">
        <f t="shared" si="8"/>
        <v>-37778.4</v>
      </c>
      <c r="L29" s="16">
        <f t="shared" si="8"/>
        <v>-30179.6</v>
      </c>
      <c r="M29" s="16">
        <f t="shared" si="8"/>
        <v>-15906</v>
      </c>
      <c r="N29" s="16">
        <f t="shared" si="8"/>
        <v>-15395.6</v>
      </c>
      <c r="O29" s="32">
        <f aca="true" t="shared" si="9" ref="O29:O47">SUM(B29:N29)</f>
        <v>-430579.6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-20292.96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-20292.96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-20292.96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-20292.96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-3498.58</v>
      </c>
      <c r="E42" s="35">
        <v>0</v>
      </c>
      <c r="F42" s="35">
        <v>0</v>
      </c>
      <c r="G42" s="35">
        <v>0</v>
      </c>
      <c r="H42" s="35">
        <v>-1014.65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-4513.23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990574.6600000001</v>
      </c>
      <c r="C45" s="36">
        <f t="shared" si="11"/>
        <v>728187.4400000002</v>
      </c>
      <c r="D45" s="36">
        <f t="shared" si="11"/>
        <v>673527.5899999999</v>
      </c>
      <c r="E45" s="36">
        <f t="shared" si="11"/>
        <v>204591.58000000002</v>
      </c>
      <c r="F45" s="36">
        <f t="shared" si="11"/>
        <v>719008.8599999999</v>
      </c>
      <c r="G45" s="36">
        <f t="shared" si="11"/>
        <v>966735.22</v>
      </c>
      <c r="H45" s="36">
        <f t="shared" si="11"/>
        <v>177128.68000000002</v>
      </c>
      <c r="I45" s="36">
        <f t="shared" si="11"/>
        <v>707564.96</v>
      </c>
      <c r="J45" s="36">
        <f t="shared" si="11"/>
        <v>663752.1799999998</v>
      </c>
      <c r="K45" s="36">
        <f t="shared" si="11"/>
        <v>861074.9299999999</v>
      </c>
      <c r="L45" s="36">
        <f t="shared" si="11"/>
        <v>814377.61</v>
      </c>
      <c r="M45" s="36">
        <f t="shared" si="11"/>
        <v>446244.54</v>
      </c>
      <c r="N45" s="36">
        <f t="shared" si="11"/>
        <v>235648.34</v>
      </c>
      <c r="O45" s="36">
        <f>SUM(B45:N45)</f>
        <v>8188416.59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990574.66</v>
      </c>
      <c r="C51" s="51">
        <f t="shared" si="12"/>
        <v>728187.44</v>
      </c>
      <c r="D51" s="51">
        <f t="shared" si="12"/>
        <v>673527.59</v>
      </c>
      <c r="E51" s="51">
        <f t="shared" si="12"/>
        <v>204591.58</v>
      </c>
      <c r="F51" s="51">
        <f t="shared" si="12"/>
        <v>719008.85</v>
      </c>
      <c r="G51" s="51">
        <f t="shared" si="12"/>
        <v>966735.23</v>
      </c>
      <c r="H51" s="51">
        <f t="shared" si="12"/>
        <v>177128.68</v>
      </c>
      <c r="I51" s="51">
        <f t="shared" si="12"/>
        <v>707564.96</v>
      </c>
      <c r="J51" s="51">
        <f t="shared" si="12"/>
        <v>663752.18</v>
      </c>
      <c r="K51" s="51">
        <f t="shared" si="12"/>
        <v>861074.92</v>
      </c>
      <c r="L51" s="51">
        <f t="shared" si="12"/>
        <v>814377.61</v>
      </c>
      <c r="M51" s="51">
        <f t="shared" si="12"/>
        <v>446244.54</v>
      </c>
      <c r="N51" s="51">
        <f t="shared" si="12"/>
        <v>235648.34</v>
      </c>
      <c r="O51" s="36">
        <f t="shared" si="12"/>
        <v>8188416.58</v>
      </c>
      <c r="Q51"/>
    </row>
    <row r="52" spans="1:18" ht="18.75" customHeight="1">
      <c r="A52" s="26" t="s">
        <v>57</v>
      </c>
      <c r="B52" s="51">
        <v>817741.15</v>
      </c>
      <c r="C52" s="51">
        <v>532082.11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1349823.26</v>
      </c>
      <c r="P52"/>
      <c r="Q52"/>
      <c r="R52" s="43"/>
    </row>
    <row r="53" spans="1:16" ht="18.75" customHeight="1">
      <c r="A53" s="26" t="s">
        <v>58</v>
      </c>
      <c r="B53" s="51">
        <v>172833.51</v>
      </c>
      <c r="C53" s="51">
        <v>196105.33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368938.83999999997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673527.59</v>
      </c>
      <c r="E54" s="52">
        <v>0</v>
      </c>
      <c r="F54" s="52">
        <v>0</v>
      </c>
      <c r="G54" s="52">
        <v>0</v>
      </c>
      <c r="H54" s="51">
        <v>177128.68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850656.27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204591.58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204591.58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719008.85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719008.85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966735.23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966735.23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707564.96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707564.96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663752.18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663752.18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861074.92</v>
      </c>
      <c r="L60" s="31">
        <v>814377.61</v>
      </c>
      <c r="M60" s="52">
        <v>0</v>
      </c>
      <c r="N60" s="52">
        <v>0</v>
      </c>
      <c r="O60" s="36">
        <f t="shared" si="13"/>
        <v>1675452.53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446244.54</v>
      </c>
      <c r="N61" s="52">
        <v>0</v>
      </c>
      <c r="O61" s="36">
        <f t="shared" si="13"/>
        <v>446244.54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235648.34</v>
      </c>
      <c r="O62" s="55">
        <f t="shared" si="13"/>
        <v>235648.34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2021-07-01T17:01:09Z</dcterms:modified>
  <cp:category/>
  <cp:version/>
  <cp:contentType/>
  <cp:contentStatus/>
</cp:coreProperties>
</file>