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<sst xmlns="http://schemas.openxmlformats.org/spreadsheetml/2006/main" count="80" uniqueCount="77">
  <si>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</si>
  <si>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</si>
  <si>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</si>
  <si>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</si>
  <si>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</si>
  <si>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</si>
  <si>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</si>
  <si>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</si>
  <si>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</si>
  <si>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</si>
  <si>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</si>
  <si>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</si>
  <si>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</si>
  <si>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</si>
  <si>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</si>
  <si>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</si>
  <si>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</si>
  <si>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</si>
  <si>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</si>
  <si>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</si>
  <si>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</si>
  <si>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</si>
  <si>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</si>
  <si>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</si>
  <si>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</si>
  <si>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</si>
  <si>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</si>
  <si>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</si>
  <si>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</si>
  <si>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</si>
  <si>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</si>
  <si>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</si>
  <si>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</si>
  <si>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</si>
  <si>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</si>
  <si>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</si>
  <si>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</si>
  <si>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</si>
  <si>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</si>
  <si>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</si>
  <si>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</si>
  <si>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</si>
  <si>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</si>
  <si>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</si>
  <si>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</si>
  <si>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</si>
  <si>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</si>
  <si>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</si>
  <si>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</si>
  <si>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</si>
  <si>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</si>
  <si>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</si>
  <si>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</si>
  <si>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</si>
  <si>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</si>
  <si>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</si>
  <si>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</si>
  <si>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</si>
  <si>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</si>
  <si>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</si>
  <si>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</si>
  <si>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</si>
  <si>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</si>
  <si>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</si>
  <si>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</si>
  <si>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</si>
  <si>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</si>
  <si>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</si>
  <si>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</si>
  <si>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</si>
  <si>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</si>
  <si>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</si>
  <si>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</si>
  <si>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22/06/21 - VENCIMENTO 29/06/21</t>
  </si>
  <si>
    <t>5.2.10. Maggi Adm. de Consórcios LTDA</t>
  </si>
  <si>
    <t>5.3. Revisão de Remuneração pelo Transporte Coletivo (1)</t>
  </si>
  <si>
    <t>Nota: (1) Revisões do período de 19/03 a 03/12 20, lotes D3 e D7; e revisões do mês de maio/21, total de 721.836 passageiros.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</si>
</sst>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283797</v>
      </c>
      <c r="C7" s="9">
        <f t="shared" si="0"/>
        <v>203714</v>
      </c>
      <c r="D7" s="9">
        <f t="shared" si="0"/>
        <v>226587</v>
      </c>
      <c r="E7" s="9">
        <f t="shared" si="0"/>
        <v>48997</v>
      </c>
      <c r="F7" s="9">
        <f t="shared" si="0"/>
        <v>142356</v>
      </c>
      <c r="G7" s="9">
        <f t="shared" si="0"/>
        <v>267080</v>
      </c>
      <c r="H7" s="9">
        <f t="shared" si="0"/>
        <v>40032</v>
      </c>
      <c r="I7" s="9">
        <f t="shared" si="0"/>
        <v>199647</v>
      </c>
      <c r="J7" s="9">
        <f t="shared" si="0"/>
        <v>186095</v>
      </c>
      <c r="K7" s="9">
        <f t="shared" si="0"/>
        <v>269636</v>
      </c>
      <c r="L7" s="9">
        <f t="shared" si="0"/>
        <v>204980</v>
      </c>
      <c r="M7" s="9">
        <f t="shared" si="0"/>
        <v>93343</v>
      </c>
      <c r="N7" s="9">
        <f t="shared" si="0"/>
        <v>59283</v>
      </c>
      <c r="O7" s="9">
        <f t="shared" si="0"/>
        <v>2225547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10617</v>
      </c>
      <c r="C8" s="11">
        <f t="shared" si="1"/>
        <v>11047</v>
      </c>
      <c r="D8" s="11">
        <f t="shared" si="1"/>
        <v>8525</v>
      </c>
      <c r="E8" s="11">
        <f t="shared" si="1"/>
        <v>1759</v>
      </c>
      <c r="F8" s="11">
        <f t="shared" si="1"/>
        <v>5062</v>
      </c>
      <c r="G8" s="11">
        <f t="shared" si="1"/>
        <v>9668</v>
      </c>
      <c r="H8" s="11">
        <f t="shared" si="1"/>
        <v>1955</v>
      </c>
      <c r="I8" s="11">
        <f t="shared" si="1"/>
        <v>11073</v>
      </c>
      <c r="J8" s="11">
        <f t="shared" si="1"/>
        <v>7640</v>
      </c>
      <c r="K8" s="11">
        <f t="shared" si="1"/>
        <v>7725</v>
      </c>
      <c r="L8" s="11">
        <f t="shared" si="1"/>
        <v>6362</v>
      </c>
      <c r="M8" s="11">
        <f t="shared" si="1"/>
        <v>3243</v>
      </c>
      <c r="N8" s="11">
        <f t="shared" si="1"/>
        <v>3148</v>
      </c>
      <c r="O8" s="11">
        <f t="shared" si="1"/>
        <v>87824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10617</v>
      </c>
      <c r="C9" s="11">
        <v>11047</v>
      </c>
      <c r="D9" s="11">
        <v>8525</v>
      </c>
      <c r="E9" s="11">
        <v>1759</v>
      </c>
      <c r="F9" s="11">
        <v>5062</v>
      </c>
      <c r="G9" s="11">
        <v>9668</v>
      </c>
      <c r="H9" s="11">
        <v>1953</v>
      </c>
      <c r="I9" s="11">
        <v>11073</v>
      </c>
      <c r="J9" s="11">
        <v>7640</v>
      </c>
      <c r="K9" s="11">
        <v>7721</v>
      </c>
      <c r="L9" s="11">
        <v>6362</v>
      </c>
      <c r="M9" s="11">
        <v>3239</v>
      </c>
      <c r="N9" s="11">
        <v>3148</v>
      </c>
      <c r="O9" s="11">
        <f>SUM(B9:N9)</f>
        <v>87814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4</v>
      </c>
      <c r="L10" s="13">
        <v>0</v>
      </c>
      <c r="M10" s="13">
        <v>4</v>
      </c>
      <c r="N10" s="13">
        <v>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273180</v>
      </c>
      <c r="C11" s="13">
        <v>192667</v>
      </c>
      <c r="D11" s="13">
        <v>218062</v>
      </c>
      <c r="E11" s="13">
        <v>47238</v>
      </c>
      <c r="F11" s="13">
        <v>137294</v>
      </c>
      <c r="G11" s="13">
        <v>257412</v>
      </c>
      <c r="H11" s="13">
        <v>38077</v>
      </c>
      <c r="I11" s="13">
        <v>188574</v>
      </c>
      <c r="J11" s="13">
        <v>178455</v>
      </c>
      <c r="K11" s="13">
        <v>261911</v>
      </c>
      <c r="L11" s="13">
        <v>198618</v>
      </c>
      <c r="M11" s="13">
        <v>90100</v>
      </c>
      <c r="N11" s="13">
        <v>56135</v>
      </c>
      <c r="O11" s="11">
        <f>SUM(B11:N11)</f>
        <v>2137723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1.53641930891429</v>
      </c>
      <c r="C15" s="19">
        <v>1.576509800090787</v>
      </c>
      <c r="D15" s="19">
        <v>1.473199390296545</v>
      </c>
      <c r="E15" s="19">
        <v>1.212665232759806</v>
      </c>
      <c r="F15" s="19">
        <v>2.135456561623343</v>
      </c>
      <c r="G15" s="19">
        <v>1.888734999295328</v>
      </c>
      <c r="H15" s="19">
        <v>2.101072336883793</v>
      </c>
      <c r="I15" s="19">
        <v>1.574209979541899</v>
      </c>
      <c r="J15" s="19">
        <v>1.569795706066583</v>
      </c>
      <c r="K15" s="19">
        <v>1.444814512718997</v>
      </c>
      <c r="L15" s="19">
        <v>1.567656826693748</v>
      </c>
      <c r="M15" s="19">
        <v>1.621050952312721</v>
      </c>
      <c r="N15" s="19">
        <v>1.557435355618354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1038998.36</v>
      </c>
      <c r="C17" s="24">
        <f aca="true" t="shared" si="2" ref="C17:N17">C18+C19+C20+C21+C22+C23+C24+C25</f>
        <v>776559.3200000001</v>
      </c>
      <c r="D17" s="24">
        <f t="shared" si="2"/>
        <v>698559.0999999999</v>
      </c>
      <c r="E17" s="24">
        <f t="shared" si="2"/>
        <v>216672.38</v>
      </c>
      <c r="F17" s="24">
        <f t="shared" si="2"/>
        <v>737311.65</v>
      </c>
      <c r="G17" s="24">
        <f t="shared" si="2"/>
        <v>1008202.12</v>
      </c>
      <c r="H17" s="24">
        <f t="shared" si="2"/>
        <v>221420.35</v>
      </c>
      <c r="I17" s="24">
        <f t="shared" si="2"/>
        <v>751032.0999999999</v>
      </c>
      <c r="J17" s="24">
        <f t="shared" si="2"/>
        <v>694569.2999999999</v>
      </c>
      <c r="K17" s="24">
        <f t="shared" si="2"/>
        <v>897280.1</v>
      </c>
      <c r="L17" s="24">
        <f t="shared" si="2"/>
        <v>846740.8499999999</v>
      </c>
      <c r="M17" s="24">
        <f t="shared" si="2"/>
        <v>461351.69999999995</v>
      </c>
      <c r="N17" s="24">
        <f t="shared" si="2"/>
        <v>250230.01</v>
      </c>
      <c r="O17" s="24">
        <f>O18+O19+O20+O21+O22+O23+O24+O25</f>
        <v>8598927.34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625829.14</v>
      </c>
      <c r="C18" s="30">
        <f t="shared" si="3"/>
        <v>463958.64</v>
      </c>
      <c r="D18" s="30">
        <f t="shared" si="3"/>
        <v>452471.58</v>
      </c>
      <c r="E18" s="30">
        <f t="shared" si="3"/>
        <v>167378.65</v>
      </c>
      <c r="F18" s="30">
        <f t="shared" si="3"/>
        <v>329369.08</v>
      </c>
      <c r="G18" s="30">
        <f t="shared" si="3"/>
        <v>507986.16</v>
      </c>
      <c r="H18" s="30">
        <f t="shared" si="3"/>
        <v>102093.61</v>
      </c>
      <c r="I18" s="30">
        <f t="shared" si="3"/>
        <v>451082.43</v>
      </c>
      <c r="J18" s="30">
        <f t="shared" si="3"/>
        <v>423198.64</v>
      </c>
      <c r="K18" s="30">
        <f t="shared" si="3"/>
        <v>580014</v>
      </c>
      <c r="L18" s="30">
        <f t="shared" si="3"/>
        <v>501832.04</v>
      </c>
      <c r="M18" s="30">
        <f t="shared" si="3"/>
        <v>263992.67</v>
      </c>
      <c r="N18" s="30">
        <f t="shared" si="3"/>
        <v>151521.42</v>
      </c>
      <c r="O18" s="30">
        <f aca="true" t="shared" si="4" ref="O18:O25">SUM(B18:N18)</f>
        <v>5020728.06</v>
      </c>
    </row>
    <row r="19" spans="1:23" ht="18.75" customHeight="1">
      <c r="A19" s="26" t="s">
        <v>35</v>
      </c>
      <c r="B19" s="30">
        <f>IF(B15&lt;&gt;0,ROUND((B15-1)*B18,2),0)</f>
        <v>335706.83</v>
      </c>
      <c r="C19" s="30">
        <f aca="true" t="shared" si="5" ref="C19:N19">IF(C15&lt;&gt;0,ROUND((C15-1)*C18,2),0)</f>
        <v>267476.7</v>
      </c>
      <c r="D19" s="30">
        <f t="shared" si="5"/>
        <v>214109.28</v>
      </c>
      <c r="E19" s="30">
        <f t="shared" si="5"/>
        <v>35595.62</v>
      </c>
      <c r="F19" s="30">
        <f t="shared" si="5"/>
        <v>373984.28</v>
      </c>
      <c r="G19" s="30">
        <f t="shared" si="5"/>
        <v>451465.08</v>
      </c>
      <c r="H19" s="30">
        <f t="shared" si="5"/>
        <v>112412.45</v>
      </c>
      <c r="I19" s="30">
        <f t="shared" si="5"/>
        <v>259016.03</v>
      </c>
      <c r="J19" s="30">
        <f t="shared" si="5"/>
        <v>241136.77</v>
      </c>
      <c r="K19" s="30">
        <f t="shared" si="5"/>
        <v>257998.64</v>
      </c>
      <c r="L19" s="30">
        <f t="shared" si="5"/>
        <v>284868.38</v>
      </c>
      <c r="M19" s="30">
        <f t="shared" si="5"/>
        <v>163952.9</v>
      </c>
      <c r="N19" s="30">
        <f t="shared" si="5"/>
        <v>84463.4</v>
      </c>
      <c r="O19" s="30">
        <f t="shared" si="4"/>
        <v>3082186.36</v>
      </c>
      <c r="W19" s="62"/>
    </row>
    <row r="20" spans="1:15" ht="18.75" customHeight="1">
      <c r="A20" s="26" t="s">
        <v>36</v>
      </c>
      <c r="B20" s="30">
        <v>38383.76</v>
      </c>
      <c r="C20" s="30">
        <v>27274.95</v>
      </c>
      <c r="D20" s="30">
        <v>19120.59</v>
      </c>
      <c r="E20" s="30">
        <v>7721.5</v>
      </c>
      <c r="F20" s="30">
        <v>18860.01</v>
      </c>
      <c r="G20" s="30">
        <v>28295.92</v>
      </c>
      <c r="H20" s="30">
        <v>4091.04</v>
      </c>
      <c r="I20" s="30">
        <v>14856.99</v>
      </c>
      <c r="J20" s="30">
        <v>24222.69</v>
      </c>
      <c r="K20" s="30">
        <v>34270.66</v>
      </c>
      <c r="L20" s="30">
        <v>33971.72</v>
      </c>
      <c r="M20" s="30">
        <v>14536.3</v>
      </c>
      <c r="N20" s="30">
        <v>7853.12</v>
      </c>
      <c r="O20" s="30">
        <f t="shared" si="4"/>
        <v>273459.25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-2262.87</v>
      </c>
      <c r="E23" s="30">
        <v>0</v>
      </c>
      <c r="F23" s="30">
        <v>0</v>
      </c>
      <c r="G23" s="30">
        <v>0</v>
      </c>
      <c r="H23" s="30">
        <v>-332.28</v>
      </c>
      <c r="I23" s="30">
        <v>-310.68</v>
      </c>
      <c r="J23" s="30">
        <v>-3070.47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-5976.299999999999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19069.02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229739.88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-51668.880000000005</v>
      </c>
      <c r="C27" s="30">
        <f>+C28+C30+C42+C43+C46-C47</f>
        <v>-45388.100000000006</v>
      </c>
      <c r="D27" s="30">
        <f t="shared" si="6"/>
        <v>-38379.03</v>
      </c>
      <c r="E27" s="30">
        <f t="shared" si="6"/>
        <v>-5727.120000000001</v>
      </c>
      <c r="F27" s="30">
        <f t="shared" si="6"/>
        <v>-2554.3899999999994</v>
      </c>
      <c r="G27" s="30">
        <f t="shared" si="6"/>
        <v>-38505.909999999996</v>
      </c>
      <c r="H27" s="30">
        <f t="shared" si="6"/>
        <v>-28215.120000000003</v>
      </c>
      <c r="I27" s="30">
        <f t="shared" si="6"/>
        <v>-44912.399999999994</v>
      </c>
      <c r="J27" s="30">
        <f t="shared" si="6"/>
        <v>-29256.06</v>
      </c>
      <c r="K27" s="30">
        <f t="shared" si="6"/>
        <v>-28324.47</v>
      </c>
      <c r="L27" s="30">
        <f t="shared" si="6"/>
        <v>-31237.96</v>
      </c>
      <c r="M27" s="30">
        <f t="shared" si="6"/>
        <v>-14876.91</v>
      </c>
      <c r="N27" s="30">
        <f t="shared" si="6"/>
        <v>-9432.04</v>
      </c>
      <c r="O27" s="30">
        <f t="shared" si="6"/>
        <v>-368478.39</v>
      </c>
    </row>
    <row r="28" spans="1:15" ht="18.75" customHeight="1">
      <c r="A28" s="26" t="s">
        <v>40</v>
      </c>
      <c r="B28" s="31">
        <f>+B29</f>
        <v>-46714.8</v>
      </c>
      <c r="C28" s="31">
        <f>+C29</f>
        <v>-48606.8</v>
      </c>
      <c r="D28" s="31">
        <f aca="true" t="shared" si="7" ref="D28:O28">+D29</f>
        <v>-37510</v>
      </c>
      <c r="E28" s="31">
        <f t="shared" si="7"/>
        <v>-7739.6</v>
      </c>
      <c r="F28" s="31">
        <f t="shared" si="7"/>
        <v>-22272.8</v>
      </c>
      <c r="G28" s="31">
        <f t="shared" si="7"/>
        <v>-42539.2</v>
      </c>
      <c r="H28" s="31">
        <f t="shared" si="7"/>
        <v>-8593.2</v>
      </c>
      <c r="I28" s="31">
        <f t="shared" si="7"/>
        <v>-48721.2</v>
      </c>
      <c r="J28" s="31">
        <f t="shared" si="7"/>
        <v>-33616</v>
      </c>
      <c r="K28" s="31">
        <f t="shared" si="7"/>
        <v>-33972.4</v>
      </c>
      <c r="L28" s="31">
        <f t="shared" si="7"/>
        <v>-27992.8</v>
      </c>
      <c r="M28" s="31">
        <f t="shared" si="7"/>
        <v>-14251.6</v>
      </c>
      <c r="N28" s="31">
        <f t="shared" si="7"/>
        <v>-13851.2</v>
      </c>
      <c r="O28" s="31">
        <f t="shared" si="7"/>
        <v>-386381.60000000003</v>
      </c>
    </row>
    <row r="29" spans="1:26" ht="18.75" customHeight="1">
      <c r="A29" s="27" t="s">
        <v>41</v>
      </c>
      <c r="B29" s="16">
        <f>ROUND((-B9)*$G$3,2)</f>
        <v>-46714.8</v>
      </c>
      <c r="C29" s="16">
        <f aca="true" t="shared" si="8" ref="C29:N29">ROUND((-C9)*$G$3,2)</f>
        <v>-48606.8</v>
      </c>
      <c r="D29" s="16">
        <f t="shared" si="8"/>
        <v>-37510</v>
      </c>
      <c r="E29" s="16">
        <f t="shared" si="8"/>
        <v>-7739.6</v>
      </c>
      <c r="F29" s="16">
        <f t="shared" si="8"/>
        <v>-22272.8</v>
      </c>
      <c r="G29" s="16">
        <f t="shared" si="8"/>
        <v>-42539.2</v>
      </c>
      <c r="H29" s="16">
        <f t="shared" si="8"/>
        <v>-8593.2</v>
      </c>
      <c r="I29" s="16">
        <f t="shared" si="8"/>
        <v>-48721.2</v>
      </c>
      <c r="J29" s="16">
        <f t="shared" si="8"/>
        <v>-33616</v>
      </c>
      <c r="K29" s="16">
        <f t="shared" si="8"/>
        <v>-33972.4</v>
      </c>
      <c r="L29" s="16">
        <f t="shared" si="8"/>
        <v>-27992.8</v>
      </c>
      <c r="M29" s="16">
        <f t="shared" si="8"/>
        <v>-14251.6</v>
      </c>
      <c r="N29" s="16">
        <f t="shared" si="8"/>
        <v>-13851.2</v>
      </c>
      <c r="O29" s="32">
        <f aca="true" t="shared" si="9" ref="O29:O47">SUM(B29:N29)</f>
        <v>-386381.60000000003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-21645.81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-21645.81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-21645.81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-21645.81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-4954.08</v>
      </c>
      <c r="C42" s="35">
        <v>3218.7</v>
      </c>
      <c r="D42" s="35">
        <f>2525.71-3394.74</f>
        <v>-869.0299999999997</v>
      </c>
      <c r="E42" s="35">
        <v>2012.48</v>
      </c>
      <c r="F42" s="35">
        <v>19718.41</v>
      </c>
      <c r="G42" s="35">
        <v>4033.29</v>
      </c>
      <c r="H42" s="35">
        <f>3106.18-1082.29</f>
        <v>2023.8899999999999</v>
      </c>
      <c r="I42" s="35">
        <v>3808.8</v>
      </c>
      <c r="J42" s="35">
        <v>4359.94</v>
      </c>
      <c r="K42" s="35">
        <v>5647.93</v>
      </c>
      <c r="L42" s="35">
        <v>-3245.16</v>
      </c>
      <c r="M42" s="35">
        <v>-625.31</v>
      </c>
      <c r="N42" s="35">
        <v>4419.16</v>
      </c>
      <c r="O42" s="33">
        <f t="shared" si="9"/>
        <v>39549.020000000004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987329.48</v>
      </c>
      <c r="C45" s="36">
        <f t="shared" si="11"/>
        <v>731171.2200000001</v>
      </c>
      <c r="D45" s="36">
        <f t="shared" si="11"/>
        <v>660180.0699999998</v>
      </c>
      <c r="E45" s="36">
        <f t="shared" si="11"/>
        <v>210945.26</v>
      </c>
      <c r="F45" s="36">
        <f t="shared" si="11"/>
        <v>734757.26</v>
      </c>
      <c r="G45" s="36">
        <f t="shared" si="11"/>
        <v>969696.21</v>
      </c>
      <c r="H45" s="36">
        <f t="shared" si="11"/>
        <v>193205.23</v>
      </c>
      <c r="I45" s="36">
        <f t="shared" si="11"/>
        <v>706119.6999999998</v>
      </c>
      <c r="J45" s="36">
        <f t="shared" si="11"/>
        <v>665313.2399999999</v>
      </c>
      <c r="K45" s="36">
        <f t="shared" si="11"/>
        <v>868955.63</v>
      </c>
      <c r="L45" s="36">
        <f t="shared" si="11"/>
        <v>815502.8899999999</v>
      </c>
      <c r="M45" s="36">
        <f t="shared" si="11"/>
        <v>446474.79</v>
      </c>
      <c r="N45" s="36">
        <f t="shared" si="11"/>
        <v>240797.97</v>
      </c>
      <c r="O45" s="36">
        <f>SUM(B45:N45)</f>
        <v>8230448.95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987329.49</v>
      </c>
      <c r="C51" s="51">
        <f t="shared" si="12"/>
        <v>731171.2100000001</v>
      </c>
      <c r="D51" s="51">
        <f t="shared" si="12"/>
        <v>660180.07</v>
      </c>
      <c r="E51" s="51">
        <f t="shared" si="12"/>
        <v>210945.26</v>
      </c>
      <c r="F51" s="51">
        <f t="shared" si="12"/>
        <v>734757.2599999999</v>
      </c>
      <c r="G51" s="51">
        <f t="shared" si="12"/>
        <v>969696.2100000001</v>
      </c>
      <c r="H51" s="51">
        <f t="shared" si="12"/>
        <v>193205.23</v>
      </c>
      <c r="I51" s="51">
        <f t="shared" si="12"/>
        <v>706119.71</v>
      </c>
      <c r="J51" s="51">
        <f t="shared" si="12"/>
        <v>665313.2399999999</v>
      </c>
      <c r="K51" s="51">
        <f t="shared" si="12"/>
        <v>868955.64</v>
      </c>
      <c r="L51" s="51">
        <f t="shared" si="12"/>
        <v>815502.89</v>
      </c>
      <c r="M51" s="51">
        <f t="shared" si="12"/>
        <v>446474.79</v>
      </c>
      <c r="N51" s="51">
        <f t="shared" si="12"/>
        <v>240797.97</v>
      </c>
      <c r="O51" s="36">
        <f t="shared" si="12"/>
        <v>8230448.97</v>
      </c>
      <c r="Q51"/>
    </row>
    <row r="52" spans="1:18" ht="18.75" customHeight="1">
      <c r="A52" s="26" t="s">
        <v>57</v>
      </c>
      <c r="B52" s="51">
        <v>815084.01</v>
      </c>
      <c r="C52" s="51">
        <v>534245.3500000001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1349329.36</v>
      </c>
      <c r="P52"/>
      <c r="Q52"/>
      <c r="R52" s="43"/>
    </row>
    <row r="53" spans="1:16" ht="18.75" customHeight="1">
      <c r="A53" s="26" t="s">
        <v>58</v>
      </c>
      <c r="B53" s="51">
        <v>172245.48</v>
      </c>
      <c r="C53" s="51">
        <v>196925.86000000002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369171.34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660180.07</v>
      </c>
      <c r="E54" s="52">
        <v>0</v>
      </c>
      <c r="F54" s="52">
        <v>0</v>
      </c>
      <c r="G54" s="52">
        <v>0</v>
      </c>
      <c r="H54" s="51">
        <v>193205.23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853385.2999999999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210945.26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210945.26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734757.2599999999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734757.2599999999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969696.2100000001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969696.2100000001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706119.71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706119.71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665313.2399999999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665313.2399999999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868955.64</v>
      </c>
      <c r="L60" s="31">
        <v>815502.89</v>
      </c>
      <c r="M60" s="52">
        <v>0</v>
      </c>
      <c r="N60" s="52">
        <v>0</v>
      </c>
      <c r="O60" s="36">
        <f t="shared" si="13"/>
        <v>1684458.53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446474.79</v>
      </c>
      <c r="N61" s="52">
        <v>0</v>
      </c>
      <c r="O61" s="36">
        <f t="shared" si="13"/>
        <v>446474.79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240797.97</v>
      </c>
      <c r="O62" s="55">
        <f t="shared" si="13"/>
        <v>240797.97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68"/>
      <c r="D65"/>
      <c r="E65"/>
      <c r="F65"/>
      <c r="G65"/>
      <c r="H65" s="58"/>
      <c r="I65" s="58"/>
      <c r="J65"/>
      <c r="K65"/>
      <c r="L65"/>
    </row>
    <row r="66" spans="2:12" ht="13.5">
      <c r="B66" s="68"/>
      <c r="C66" s="68"/>
      <c r="D66"/>
      <c r="E66"/>
      <c r="F66"/>
      <c r="G66"/>
      <c r="H66"/>
      <c r="I66"/>
      <c r="J66"/>
      <c r="K66"/>
      <c r="L66"/>
    </row>
    <row r="67" spans="2:12" ht="13.5">
      <c r="B67" s="69"/>
      <c r="C67" s="68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 s="68"/>
      <c r="D68"/>
      <c r="E68"/>
      <c r="F68"/>
      <c r="G68"/>
      <c r="H68"/>
      <c r="I68"/>
      <c r="J68"/>
      <c r="K68"/>
      <c r="L68"/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2021-06-28T20:31:46Z</dcterms:modified>
  <cp:category/>
  <cp:version/>
  <cp:contentType/>
  <cp:contentStatus/>
</cp:coreProperties>
</file>