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<sst xmlns="http://schemas.openxmlformats.org/spreadsheetml/2006/main" count="80" uniqueCount="77">
  <si>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</si>
  <si>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</si>
  <si>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</si>
  <si>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</si>
  <si>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</si>
  <si>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</si>
  <si>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</si>
  <si>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</si>
  <si>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</si>
  <si>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</si>
  <si>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</si>
  <si>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</si>
  <si>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</si>
  <si>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</si>
  <si>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</si>
  <si>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</si>
  <si>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</si>
  <si>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</si>
  <si>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</si>
  <si>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</si>
  <si>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</si>
  <si>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</si>
  <si>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</si>
  <si>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</si>
  <si>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</si>
  <si>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</si>
  <si>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</si>
  <si>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</si>
  <si>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</si>
  <si>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</si>
  <si>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</si>
  <si>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</si>
  <si>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</si>
  <si>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</si>
  <si>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</si>
  <si>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</si>
  <si>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</si>
  <si>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</si>
  <si>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</si>
  <si>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</si>
  <si>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</si>
  <si>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</si>
  <si>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</si>
  <si>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</si>
  <si>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</si>
  <si>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</si>
  <si>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</si>
  <si>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</si>
  <si>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</si>
  <si>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</si>
  <si>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</si>
  <si>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</si>
  <si>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</si>
  <si>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</si>
  <si>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</si>
  <si>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</si>
  <si>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</si>
  <si>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</si>
  <si>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</si>
  <si>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</si>
  <si>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</si>
  <si>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</si>
  <si>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</si>
  <si>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</si>
  <si>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</si>
  <si>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</si>
  <si>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</si>
  <si>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</si>
  <si>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</si>
  <si>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</si>
  <si>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</si>
  <si>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</si>
  <si>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</si>
  <si>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20/06/21 - VENCIMENTO 25/06/21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</si>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</sst>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108891</v>
      </c>
      <c r="C7" s="9">
        <f t="shared" si="0"/>
        <v>73405</v>
      </c>
      <c r="D7" s="9">
        <f t="shared" si="0"/>
        <v>82535</v>
      </c>
      <c r="E7" s="9">
        <f t="shared" si="0"/>
        <v>16058</v>
      </c>
      <c r="F7" s="9">
        <f t="shared" si="0"/>
        <v>58024</v>
      </c>
      <c r="G7" s="9">
        <f t="shared" si="0"/>
        <v>81323</v>
      </c>
      <c r="H7" s="9">
        <f t="shared" si="0"/>
        <v>11133</v>
      </c>
      <c r="I7" s="9">
        <f t="shared" si="0"/>
        <v>64527</v>
      </c>
      <c r="J7" s="9">
        <f t="shared" si="0"/>
        <v>68957</v>
      </c>
      <c r="K7" s="9">
        <f t="shared" si="0"/>
        <v>101366</v>
      </c>
      <c r="L7" s="9">
        <f t="shared" si="0"/>
        <v>76994</v>
      </c>
      <c r="M7" s="9">
        <f t="shared" si="0"/>
        <v>30988</v>
      </c>
      <c r="N7" s="9">
        <f t="shared" si="0"/>
        <v>16822</v>
      </c>
      <c r="O7" s="9">
        <f t="shared" si="0"/>
        <v>791023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6726</v>
      </c>
      <c r="C8" s="11">
        <f t="shared" si="1"/>
        <v>5842</v>
      </c>
      <c r="D8" s="11">
        <f t="shared" si="1"/>
        <v>5303</v>
      </c>
      <c r="E8" s="11">
        <f t="shared" si="1"/>
        <v>807</v>
      </c>
      <c r="F8" s="11">
        <f t="shared" si="1"/>
        <v>3598</v>
      </c>
      <c r="G8" s="11">
        <f t="shared" si="1"/>
        <v>5054</v>
      </c>
      <c r="H8" s="11">
        <f t="shared" si="1"/>
        <v>982</v>
      </c>
      <c r="I8" s="11">
        <f t="shared" si="1"/>
        <v>5641</v>
      </c>
      <c r="J8" s="11">
        <f t="shared" si="1"/>
        <v>4364</v>
      </c>
      <c r="K8" s="11">
        <f t="shared" si="1"/>
        <v>5100</v>
      </c>
      <c r="L8" s="11">
        <f t="shared" si="1"/>
        <v>3761</v>
      </c>
      <c r="M8" s="11">
        <f t="shared" si="1"/>
        <v>1474</v>
      </c>
      <c r="N8" s="11">
        <f t="shared" si="1"/>
        <v>1074</v>
      </c>
      <c r="O8" s="11">
        <f t="shared" si="1"/>
        <v>49726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6726</v>
      </c>
      <c r="C9" s="11">
        <v>5842</v>
      </c>
      <c r="D9" s="11">
        <v>5303</v>
      </c>
      <c r="E9" s="11">
        <v>807</v>
      </c>
      <c r="F9" s="11">
        <v>3598</v>
      </c>
      <c r="G9" s="11">
        <v>5054</v>
      </c>
      <c r="H9" s="11">
        <v>969</v>
      </c>
      <c r="I9" s="11">
        <v>5641</v>
      </c>
      <c r="J9" s="11">
        <v>4364</v>
      </c>
      <c r="K9" s="11">
        <v>5094</v>
      </c>
      <c r="L9" s="11">
        <v>3761</v>
      </c>
      <c r="M9" s="11">
        <v>1474</v>
      </c>
      <c r="N9" s="11">
        <v>1074</v>
      </c>
      <c r="O9" s="11">
        <f>SUM(B9:N9)</f>
        <v>49707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13</v>
      </c>
      <c r="I10" s="13">
        <v>0</v>
      </c>
      <c r="J10" s="13">
        <v>0</v>
      </c>
      <c r="K10" s="13">
        <v>6</v>
      </c>
      <c r="L10" s="13">
        <v>0</v>
      </c>
      <c r="M10" s="13">
        <v>0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102165</v>
      </c>
      <c r="C11" s="13">
        <v>67563</v>
      </c>
      <c r="D11" s="13">
        <v>77232</v>
      </c>
      <c r="E11" s="13">
        <v>15251</v>
      </c>
      <c r="F11" s="13">
        <v>54426</v>
      </c>
      <c r="G11" s="13">
        <v>76269</v>
      </c>
      <c r="H11" s="13">
        <v>10151</v>
      </c>
      <c r="I11" s="13">
        <v>58886</v>
      </c>
      <c r="J11" s="13">
        <v>64593</v>
      </c>
      <c r="K11" s="13">
        <v>96266</v>
      </c>
      <c r="L11" s="13">
        <v>73233</v>
      </c>
      <c r="M11" s="13">
        <v>29514</v>
      </c>
      <c r="N11" s="13">
        <v>15748</v>
      </c>
      <c r="O11" s="11">
        <f>SUM(B11:N11)</f>
        <v>741297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1.462871137357835</v>
      </c>
      <c r="C15" s="19">
        <v>1.504818236749207</v>
      </c>
      <c r="D15" s="19">
        <v>1.384458635828185</v>
      </c>
      <c r="E15" s="19">
        <v>1.118784649865659</v>
      </c>
      <c r="F15" s="19">
        <v>1.913269815189689</v>
      </c>
      <c r="G15" s="19">
        <v>1.788566737437638</v>
      </c>
      <c r="H15" s="19">
        <v>2.115286129659863</v>
      </c>
      <c r="I15" s="19">
        <v>1.526536602954392</v>
      </c>
      <c r="J15" s="19">
        <v>1.457714803610761</v>
      </c>
      <c r="K15" s="19">
        <v>1.420136264641967</v>
      </c>
      <c r="L15" s="19">
        <v>1.50715694671863</v>
      </c>
      <c r="M15" s="19">
        <v>1.601265423603886</v>
      </c>
      <c r="N15" s="19">
        <v>1.464521796135554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409778</v>
      </c>
      <c r="C17" s="24">
        <f aca="true" t="shared" si="2" ref="C17:N17">C18+C19+C20+C21+C22+C23+C24+C25</f>
        <v>282995.5200000001</v>
      </c>
      <c r="D17" s="24">
        <f t="shared" si="2"/>
        <v>249344.94999999998</v>
      </c>
      <c r="E17" s="24">
        <f t="shared" si="2"/>
        <v>70599.62999999999</v>
      </c>
      <c r="F17" s="24">
        <f t="shared" si="2"/>
        <v>282196.72000000003</v>
      </c>
      <c r="G17" s="24">
        <f t="shared" si="2"/>
        <v>309506.87</v>
      </c>
      <c r="H17" s="24">
        <f t="shared" si="2"/>
        <v>64883.83000000001</v>
      </c>
      <c r="I17" s="24">
        <f t="shared" si="2"/>
        <v>258506.94999999995</v>
      </c>
      <c r="J17" s="24">
        <f t="shared" si="2"/>
        <v>244845.38999999998</v>
      </c>
      <c r="K17" s="24">
        <f t="shared" si="2"/>
        <v>351616.46</v>
      </c>
      <c r="L17" s="24">
        <f t="shared" si="2"/>
        <v>326515.49000000005</v>
      </c>
      <c r="M17" s="24">
        <f t="shared" si="2"/>
        <v>166712.11</v>
      </c>
      <c r="N17" s="24">
        <f t="shared" si="2"/>
        <v>72803.71</v>
      </c>
      <c r="O17" s="24">
        <f>O18+O19+O20+O21+O22+O23+O24+O25</f>
        <v>3090305.6300000004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240126.43</v>
      </c>
      <c r="C18" s="30">
        <f t="shared" si="3"/>
        <v>167179.89</v>
      </c>
      <c r="D18" s="30">
        <f t="shared" si="3"/>
        <v>164814.14</v>
      </c>
      <c r="E18" s="30">
        <f t="shared" si="3"/>
        <v>54855.73</v>
      </c>
      <c r="F18" s="30">
        <f t="shared" si="3"/>
        <v>134250.13</v>
      </c>
      <c r="G18" s="30">
        <f t="shared" si="3"/>
        <v>154676.35</v>
      </c>
      <c r="H18" s="30">
        <f t="shared" si="3"/>
        <v>28392.49</v>
      </c>
      <c r="I18" s="30">
        <f t="shared" si="3"/>
        <v>145792.3</v>
      </c>
      <c r="J18" s="30">
        <f t="shared" si="3"/>
        <v>156815.11</v>
      </c>
      <c r="K18" s="30">
        <f t="shared" si="3"/>
        <v>218048.4</v>
      </c>
      <c r="L18" s="30">
        <f t="shared" si="3"/>
        <v>188496.71</v>
      </c>
      <c r="M18" s="30">
        <f t="shared" si="3"/>
        <v>87640.26</v>
      </c>
      <c r="N18" s="30">
        <f t="shared" si="3"/>
        <v>42995.35</v>
      </c>
      <c r="O18" s="30">
        <f aca="true" t="shared" si="4" ref="O18:O25">SUM(B18:N18)</f>
        <v>1784083.2899999998</v>
      </c>
    </row>
    <row r="19" spans="1:23" ht="18.75" customHeight="1">
      <c r="A19" s="26" t="s">
        <v>35</v>
      </c>
      <c r="B19" s="30">
        <f>IF(B15&lt;&gt;0,ROUND((B15-1)*B18,2),0)</f>
        <v>111147.59</v>
      </c>
      <c r="C19" s="30">
        <f aca="true" t="shared" si="5" ref="C19:N19">IF(C15&lt;&gt;0,ROUND((C15-1)*C18,2),0)</f>
        <v>84395.46</v>
      </c>
      <c r="D19" s="30">
        <f t="shared" si="5"/>
        <v>63364.22</v>
      </c>
      <c r="E19" s="30">
        <f t="shared" si="5"/>
        <v>6516.02</v>
      </c>
      <c r="F19" s="30">
        <f t="shared" si="5"/>
        <v>122606.59</v>
      </c>
      <c r="G19" s="30">
        <f t="shared" si="5"/>
        <v>121972.62</v>
      </c>
      <c r="H19" s="30">
        <f t="shared" si="5"/>
        <v>31665.75</v>
      </c>
      <c r="I19" s="30">
        <f t="shared" si="5"/>
        <v>76764.98</v>
      </c>
      <c r="J19" s="30">
        <f t="shared" si="5"/>
        <v>71776.6</v>
      </c>
      <c r="K19" s="30">
        <f t="shared" si="5"/>
        <v>91610.04</v>
      </c>
      <c r="L19" s="30">
        <f t="shared" si="5"/>
        <v>95597.42</v>
      </c>
      <c r="M19" s="30">
        <f t="shared" si="5"/>
        <v>52695.06</v>
      </c>
      <c r="N19" s="30">
        <f t="shared" si="5"/>
        <v>19972.28</v>
      </c>
      <c r="O19" s="30">
        <f t="shared" si="4"/>
        <v>950084.6300000001</v>
      </c>
      <c r="W19" s="62"/>
    </row>
    <row r="20" spans="1:15" ht="18.75" customHeight="1">
      <c r="A20" s="26" t="s">
        <v>36</v>
      </c>
      <c r="B20" s="30">
        <v>19425.35</v>
      </c>
      <c r="C20" s="30">
        <v>13571.14</v>
      </c>
      <c r="D20" s="30">
        <v>9479.39</v>
      </c>
      <c r="E20" s="30">
        <v>3691.07</v>
      </c>
      <c r="F20" s="30">
        <v>10241.72</v>
      </c>
      <c r="G20" s="30">
        <v>13431.34</v>
      </c>
      <c r="H20" s="30">
        <v>1919.27</v>
      </c>
      <c r="I20" s="30">
        <v>9562.34</v>
      </c>
      <c r="J20" s="30">
        <v>11580.89</v>
      </c>
      <c r="K20" s="30">
        <v>16961.22</v>
      </c>
      <c r="L20" s="30">
        <v>16352.65</v>
      </c>
      <c r="M20" s="30">
        <v>7506.96</v>
      </c>
      <c r="N20" s="30">
        <v>3644.8</v>
      </c>
      <c r="O20" s="30">
        <f t="shared" si="4"/>
        <v>137368.13999999998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-3433.32</v>
      </c>
      <c r="E23" s="30">
        <v>-439.8</v>
      </c>
      <c r="F23" s="30">
        <v>0</v>
      </c>
      <c r="G23" s="30">
        <v>-1028.4</v>
      </c>
      <c r="H23" s="30">
        <v>-249.21</v>
      </c>
      <c r="I23" s="30">
        <v>0</v>
      </c>
      <c r="J23" s="30">
        <v>-4408.88</v>
      </c>
      <c r="K23" s="30">
        <v>0</v>
      </c>
      <c r="L23" s="30">
        <v>0</v>
      </c>
      <c r="M23" s="30">
        <v>0</v>
      </c>
      <c r="N23" s="30">
        <v>-200.79</v>
      </c>
      <c r="O23" s="30">
        <f t="shared" si="4"/>
        <v>-9760.400000000001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-29594.4</v>
      </c>
      <c r="C27" s="30">
        <f>+C28+C30+C42+C43+C46-C47</f>
        <v>-25704.8</v>
      </c>
      <c r="D27" s="30">
        <f t="shared" si="6"/>
        <v>-24481.870000000003</v>
      </c>
      <c r="E27" s="30">
        <f t="shared" si="6"/>
        <v>-3550.8</v>
      </c>
      <c r="F27" s="30">
        <f t="shared" si="6"/>
        <v>-15831.2</v>
      </c>
      <c r="G27" s="30">
        <f t="shared" si="6"/>
        <v>-22237.6</v>
      </c>
      <c r="H27" s="30">
        <f t="shared" si="6"/>
        <v>-10555.37</v>
      </c>
      <c r="I27" s="30">
        <f t="shared" si="6"/>
        <v>-24820.4</v>
      </c>
      <c r="J27" s="30">
        <f t="shared" si="6"/>
        <v>-19201.6</v>
      </c>
      <c r="K27" s="30">
        <f t="shared" si="6"/>
        <v>-22413.6</v>
      </c>
      <c r="L27" s="30">
        <f t="shared" si="6"/>
        <v>-16548.4</v>
      </c>
      <c r="M27" s="30">
        <f t="shared" si="6"/>
        <v>-6485.6</v>
      </c>
      <c r="N27" s="30">
        <f t="shared" si="6"/>
        <v>-4725.6</v>
      </c>
      <c r="O27" s="30">
        <f t="shared" si="6"/>
        <v>-226151.24000000002</v>
      </c>
    </row>
    <row r="28" spans="1:15" ht="18.75" customHeight="1">
      <c r="A28" s="26" t="s">
        <v>40</v>
      </c>
      <c r="B28" s="31">
        <f>+B29</f>
        <v>-29594.4</v>
      </c>
      <c r="C28" s="31">
        <f>+C29</f>
        <v>-25704.8</v>
      </c>
      <c r="D28" s="31">
        <f aca="true" t="shared" si="7" ref="D28:O28">+D29</f>
        <v>-23333.2</v>
      </c>
      <c r="E28" s="31">
        <f t="shared" si="7"/>
        <v>-3550.8</v>
      </c>
      <c r="F28" s="31">
        <f t="shared" si="7"/>
        <v>-15831.2</v>
      </c>
      <c r="G28" s="31">
        <f t="shared" si="7"/>
        <v>-22237.6</v>
      </c>
      <c r="H28" s="31">
        <f t="shared" si="7"/>
        <v>-4263.6</v>
      </c>
      <c r="I28" s="31">
        <f t="shared" si="7"/>
        <v>-24820.4</v>
      </c>
      <c r="J28" s="31">
        <f t="shared" si="7"/>
        <v>-19201.6</v>
      </c>
      <c r="K28" s="31">
        <f t="shared" si="7"/>
        <v>-22413.6</v>
      </c>
      <c r="L28" s="31">
        <f t="shared" si="7"/>
        <v>-16548.4</v>
      </c>
      <c r="M28" s="31">
        <f t="shared" si="7"/>
        <v>-6485.6</v>
      </c>
      <c r="N28" s="31">
        <f t="shared" si="7"/>
        <v>-4725.6</v>
      </c>
      <c r="O28" s="31">
        <f t="shared" si="7"/>
        <v>-218710.80000000002</v>
      </c>
    </row>
    <row r="29" spans="1:26" ht="18.75" customHeight="1">
      <c r="A29" s="27" t="s">
        <v>41</v>
      </c>
      <c r="B29" s="16">
        <f>ROUND((-B9)*$G$3,2)</f>
        <v>-29594.4</v>
      </c>
      <c r="C29" s="16">
        <f aca="true" t="shared" si="8" ref="C29:N29">ROUND((-C9)*$G$3,2)</f>
        <v>-25704.8</v>
      </c>
      <c r="D29" s="16">
        <f t="shared" si="8"/>
        <v>-23333.2</v>
      </c>
      <c r="E29" s="16">
        <f t="shared" si="8"/>
        <v>-3550.8</v>
      </c>
      <c r="F29" s="16">
        <f t="shared" si="8"/>
        <v>-15831.2</v>
      </c>
      <c r="G29" s="16">
        <f t="shared" si="8"/>
        <v>-22237.6</v>
      </c>
      <c r="H29" s="16">
        <f t="shared" si="8"/>
        <v>-4263.6</v>
      </c>
      <c r="I29" s="16">
        <f t="shared" si="8"/>
        <v>-24820.4</v>
      </c>
      <c r="J29" s="16">
        <f t="shared" si="8"/>
        <v>-19201.6</v>
      </c>
      <c r="K29" s="16">
        <f t="shared" si="8"/>
        <v>-22413.6</v>
      </c>
      <c r="L29" s="16">
        <f t="shared" si="8"/>
        <v>-16548.4</v>
      </c>
      <c r="M29" s="16">
        <f t="shared" si="8"/>
        <v>-6485.6</v>
      </c>
      <c r="N29" s="16">
        <f t="shared" si="8"/>
        <v>-4725.6</v>
      </c>
      <c r="O29" s="32">
        <f aca="true" t="shared" si="9" ref="O29:O47">SUM(B29:N29)</f>
        <v>-218710.80000000002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-5992.16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-5992.16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-5992.16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-5992.16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-1148.67</v>
      </c>
      <c r="E42" s="35">
        <v>0</v>
      </c>
      <c r="F42" s="35">
        <v>0</v>
      </c>
      <c r="G42" s="35">
        <v>0</v>
      </c>
      <c r="H42" s="35">
        <v>-299.61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-1448.2800000000002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380183.6</v>
      </c>
      <c r="C45" s="36">
        <f t="shared" si="11"/>
        <v>257290.7200000001</v>
      </c>
      <c r="D45" s="36">
        <f t="shared" si="11"/>
        <v>224863.08</v>
      </c>
      <c r="E45" s="36">
        <f t="shared" si="11"/>
        <v>67048.82999999999</v>
      </c>
      <c r="F45" s="36">
        <f t="shared" si="11"/>
        <v>266365.52</v>
      </c>
      <c r="G45" s="36">
        <f t="shared" si="11"/>
        <v>287269.27</v>
      </c>
      <c r="H45" s="36">
        <f t="shared" si="11"/>
        <v>54328.46000000001</v>
      </c>
      <c r="I45" s="36">
        <f t="shared" si="11"/>
        <v>233686.54999999996</v>
      </c>
      <c r="J45" s="36">
        <f t="shared" si="11"/>
        <v>225643.78999999998</v>
      </c>
      <c r="K45" s="36">
        <f t="shared" si="11"/>
        <v>329202.86000000004</v>
      </c>
      <c r="L45" s="36">
        <f t="shared" si="11"/>
        <v>309967.09</v>
      </c>
      <c r="M45" s="36">
        <f t="shared" si="11"/>
        <v>160226.50999999998</v>
      </c>
      <c r="N45" s="36">
        <f t="shared" si="11"/>
        <v>68078.11</v>
      </c>
      <c r="O45" s="36">
        <f>SUM(B45:N45)</f>
        <v>2864154.3899999997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380183.61000000004</v>
      </c>
      <c r="C51" s="51">
        <f t="shared" si="12"/>
        <v>257290.71000000002</v>
      </c>
      <c r="D51" s="51">
        <f t="shared" si="12"/>
        <v>224863.08</v>
      </c>
      <c r="E51" s="51">
        <f t="shared" si="12"/>
        <v>67048.83</v>
      </c>
      <c r="F51" s="51">
        <f t="shared" si="12"/>
        <v>266365.52</v>
      </c>
      <c r="G51" s="51">
        <f t="shared" si="12"/>
        <v>287269.27</v>
      </c>
      <c r="H51" s="51">
        <f t="shared" si="12"/>
        <v>54328.46</v>
      </c>
      <c r="I51" s="51">
        <f t="shared" si="12"/>
        <v>233686.56</v>
      </c>
      <c r="J51" s="51">
        <f t="shared" si="12"/>
        <v>225643.79</v>
      </c>
      <c r="K51" s="51">
        <f t="shared" si="12"/>
        <v>329202.86</v>
      </c>
      <c r="L51" s="51">
        <f t="shared" si="12"/>
        <v>309967.09</v>
      </c>
      <c r="M51" s="51">
        <f t="shared" si="12"/>
        <v>160226.51</v>
      </c>
      <c r="N51" s="51">
        <f t="shared" si="12"/>
        <v>68078.11</v>
      </c>
      <c r="O51" s="36">
        <f t="shared" si="12"/>
        <v>2864154.4</v>
      </c>
      <c r="Q51"/>
    </row>
    <row r="52" spans="1:18" ht="18.75" customHeight="1">
      <c r="A52" s="26" t="s">
        <v>57</v>
      </c>
      <c r="B52" s="51">
        <v>317952.96</v>
      </c>
      <c r="C52" s="51">
        <v>190681.98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508634.94000000006</v>
      </c>
      <c r="P52"/>
      <c r="Q52"/>
      <c r="R52" s="43"/>
    </row>
    <row r="53" spans="1:16" ht="18.75" customHeight="1">
      <c r="A53" s="26" t="s">
        <v>58</v>
      </c>
      <c r="B53" s="51">
        <v>62230.65</v>
      </c>
      <c r="C53" s="51">
        <v>66608.73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128839.38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224863.08</v>
      </c>
      <c r="E54" s="52">
        <v>0</v>
      </c>
      <c r="F54" s="52">
        <v>0</v>
      </c>
      <c r="G54" s="52">
        <v>0</v>
      </c>
      <c r="H54" s="51">
        <v>54328.46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279191.54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67048.83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67048.83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266365.52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266365.52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287269.27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287269.27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233686.56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233686.56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225643.79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225643.79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329202.86</v>
      </c>
      <c r="L60" s="31">
        <v>309967.09</v>
      </c>
      <c r="M60" s="52">
        <v>0</v>
      </c>
      <c r="N60" s="52">
        <v>0</v>
      </c>
      <c r="O60" s="36">
        <f t="shared" si="13"/>
        <v>639169.95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160226.51</v>
      </c>
      <c r="N61" s="52">
        <v>0</v>
      </c>
      <c r="O61" s="36">
        <f t="shared" si="13"/>
        <v>160226.51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68078.11</v>
      </c>
      <c r="O62" s="55">
        <f t="shared" si="13"/>
        <v>68078.11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2021-06-24T18:11:07Z</dcterms:modified>
  <cp:category/>
  <cp:version/>
  <cp:contentType/>
  <cp:contentStatus/>
</cp:coreProperties>
</file>