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<sst xmlns="http://schemas.openxmlformats.org/spreadsheetml/2006/main" count="80" uniqueCount="77">
  <si>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</si>
  <si>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</si>
  <si>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</si>
  <si>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</si>
  <si>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</si>
  <si>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</si>
  <si>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</si>
  <si>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</si>
  <si>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</si>
  <si>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</si>
  <si>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</si>
  <si>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</si>
  <si>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</si>
  <si>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</si>
  <si>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</si>
  <si>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</si>
  <si>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</si>
  <si>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</si>
  <si>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</si>
  <si>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</si>
  <si>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</si>
  <si>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</si>
  <si>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</si>
  <si>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</si>
  <si>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</si>
  <si>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</si>
  <si>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</si>
  <si>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</si>
  <si>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</si>
  <si>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</si>
  <si>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</si>
  <si>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</si>
  <si>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</si>
  <si>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</si>
  <si>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</si>
  <si>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</si>
  <si>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</si>
  <si>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</si>
  <si>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</si>
  <si>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</si>
  <si>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</si>
  <si>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</si>
  <si>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</si>
  <si>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</si>
  <si>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</si>
  <si>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</si>
  <si>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</si>
  <si>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</si>
  <si>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</si>
  <si>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</si>
  <si>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</si>
  <si>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</si>
  <si>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</si>
  <si>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</si>
  <si>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</si>
  <si>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</si>
  <si>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</si>
  <si>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</si>
  <si>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</si>
  <si>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</si>
  <si>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</si>
  <si>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</si>
  <si>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</si>
  <si>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</si>
  <si>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</si>
  <si>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</si>
  <si>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</si>
  <si>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</si>
  <si>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</si>
  <si>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</si>
  <si>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</si>
  <si>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</si>
  <si>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</si>
  <si>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19/06/21 - VENCIMENTO 25/06/21</t>
  </si>
  <si>
    <t>5.2.10. Maggi Adm. de Consórcios LTDA</t>
  </si>
  <si>
    <t>5.3. Revisão de Remuneração pelo Transporte Coletivo (1)</t>
  </si>
  <si>
    <t>Nota: (1) Revisões do período de 19/03 a 03/12 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</si>
</sst>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210159</v>
      </c>
      <c r="C7" s="9">
        <f t="shared" si="0"/>
        <v>142377</v>
      </c>
      <c r="D7" s="9">
        <f t="shared" si="0"/>
        <v>165697</v>
      </c>
      <c r="E7" s="9">
        <f t="shared" si="0"/>
        <v>34842</v>
      </c>
      <c r="F7" s="9">
        <f t="shared" si="0"/>
        <v>107174</v>
      </c>
      <c r="G7" s="9">
        <f t="shared" si="0"/>
        <v>178170</v>
      </c>
      <c r="H7" s="9">
        <f t="shared" si="0"/>
        <v>23622</v>
      </c>
      <c r="I7" s="9">
        <f t="shared" si="0"/>
        <v>138386</v>
      </c>
      <c r="J7" s="9">
        <f t="shared" si="0"/>
        <v>128173</v>
      </c>
      <c r="K7" s="9">
        <f t="shared" si="0"/>
        <v>184157</v>
      </c>
      <c r="L7" s="9">
        <f t="shared" si="0"/>
        <v>142106</v>
      </c>
      <c r="M7" s="9">
        <f t="shared" si="0"/>
        <v>60142</v>
      </c>
      <c r="N7" s="9">
        <f t="shared" si="0"/>
        <v>36852</v>
      </c>
      <c r="O7" s="9">
        <f t="shared" si="0"/>
        <v>1551857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10987</v>
      </c>
      <c r="C8" s="11">
        <f t="shared" si="1"/>
        <v>10488</v>
      </c>
      <c r="D8" s="11">
        <f t="shared" si="1"/>
        <v>9171</v>
      </c>
      <c r="E8" s="11">
        <f t="shared" si="1"/>
        <v>1755</v>
      </c>
      <c r="F8" s="11">
        <f t="shared" si="1"/>
        <v>5202</v>
      </c>
      <c r="G8" s="11">
        <f t="shared" si="1"/>
        <v>9308</v>
      </c>
      <c r="H8" s="11">
        <f t="shared" si="1"/>
        <v>1647</v>
      </c>
      <c r="I8" s="11">
        <f t="shared" si="1"/>
        <v>10376</v>
      </c>
      <c r="J8" s="11">
        <f t="shared" si="1"/>
        <v>6998</v>
      </c>
      <c r="K8" s="11">
        <f t="shared" si="1"/>
        <v>7447</v>
      </c>
      <c r="L8" s="11">
        <f t="shared" si="1"/>
        <v>6015</v>
      </c>
      <c r="M8" s="11">
        <f t="shared" si="1"/>
        <v>2548</v>
      </c>
      <c r="N8" s="11">
        <f t="shared" si="1"/>
        <v>2459</v>
      </c>
      <c r="O8" s="11">
        <f t="shared" si="1"/>
        <v>84401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10987</v>
      </c>
      <c r="C9" s="11">
        <v>10488</v>
      </c>
      <c r="D9" s="11">
        <v>9171</v>
      </c>
      <c r="E9" s="11">
        <v>1755</v>
      </c>
      <c r="F9" s="11">
        <v>5202</v>
      </c>
      <c r="G9" s="11">
        <v>9308</v>
      </c>
      <c r="H9" s="11">
        <v>1644</v>
      </c>
      <c r="I9" s="11">
        <v>10376</v>
      </c>
      <c r="J9" s="11">
        <v>6998</v>
      </c>
      <c r="K9" s="11">
        <v>7439</v>
      </c>
      <c r="L9" s="11">
        <v>6015</v>
      </c>
      <c r="M9" s="11">
        <v>2548</v>
      </c>
      <c r="N9" s="11">
        <v>2459</v>
      </c>
      <c r="O9" s="11">
        <f>SUM(B9:N9)</f>
        <v>84390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3</v>
      </c>
      <c r="I10" s="13">
        <v>0</v>
      </c>
      <c r="J10" s="13">
        <v>0</v>
      </c>
      <c r="K10" s="13">
        <v>8</v>
      </c>
      <c r="L10" s="13">
        <v>0</v>
      </c>
      <c r="M10" s="13">
        <v>0</v>
      </c>
      <c r="N10" s="13">
        <v>0</v>
      </c>
      <c r="O10" s="11">
        <f>SUM(B10:N10)</f>
        <v>11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199172</v>
      </c>
      <c r="C11" s="13">
        <v>131889</v>
      </c>
      <c r="D11" s="13">
        <v>156526</v>
      </c>
      <c r="E11" s="13">
        <v>33087</v>
      </c>
      <c r="F11" s="13">
        <v>101972</v>
      </c>
      <c r="G11" s="13">
        <v>168862</v>
      </c>
      <c r="H11" s="13">
        <v>21975</v>
      </c>
      <c r="I11" s="13">
        <v>128010</v>
      </c>
      <c r="J11" s="13">
        <v>121175</v>
      </c>
      <c r="K11" s="13">
        <v>176710</v>
      </c>
      <c r="L11" s="13">
        <v>136091</v>
      </c>
      <c r="M11" s="13">
        <v>57594</v>
      </c>
      <c r="N11" s="13">
        <v>34393</v>
      </c>
      <c r="O11" s="11">
        <f>SUM(B11:N11)</f>
        <v>1467456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1.462871137357835</v>
      </c>
      <c r="C15" s="19">
        <v>1.504818236749207</v>
      </c>
      <c r="D15" s="19">
        <v>1.394920554763505</v>
      </c>
      <c r="E15" s="19">
        <v>1.156077479083293</v>
      </c>
      <c r="F15" s="19">
        <v>1.908778536142343</v>
      </c>
      <c r="G15" s="19">
        <v>1.805251130590939</v>
      </c>
      <c r="H15" s="19">
        <v>2.115286129659863</v>
      </c>
      <c r="I15" s="19">
        <v>1.530111618691375</v>
      </c>
      <c r="J15" s="19">
        <v>1.47270417280478</v>
      </c>
      <c r="K15" s="19">
        <v>1.41747685013404</v>
      </c>
      <c r="L15" s="19">
        <v>1.510239074343652</v>
      </c>
      <c r="M15" s="19">
        <v>1.58953450281002</v>
      </c>
      <c r="N15" s="19">
        <v>1.444596319718819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745660.98</v>
      </c>
      <c r="C17" s="24">
        <f aca="true" t="shared" si="2" ref="C17:N17">C18+C19+C20+C21+C22+C23+C24+C25</f>
        <v>527808.3099999999</v>
      </c>
      <c r="D17" s="24">
        <f t="shared" si="2"/>
        <v>487165.43000000005</v>
      </c>
      <c r="E17" s="24">
        <f t="shared" si="2"/>
        <v>148689.99000000002</v>
      </c>
      <c r="F17" s="24">
        <f t="shared" si="2"/>
        <v>502361.7100000001</v>
      </c>
      <c r="G17" s="24">
        <f t="shared" si="2"/>
        <v>651227.9700000001</v>
      </c>
      <c r="H17" s="24">
        <f t="shared" si="2"/>
        <v>133112.9</v>
      </c>
      <c r="I17" s="24">
        <f t="shared" si="2"/>
        <v>517425.29000000004</v>
      </c>
      <c r="J17" s="24">
        <f t="shared" si="2"/>
        <v>450444.0899999999</v>
      </c>
      <c r="K17" s="24">
        <f t="shared" si="2"/>
        <v>607938.5399999999</v>
      </c>
      <c r="L17" s="24">
        <f t="shared" si="2"/>
        <v>574365.59</v>
      </c>
      <c r="M17" s="24">
        <f t="shared" si="2"/>
        <v>299473.71</v>
      </c>
      <c r="N17" s="24">
        <f t="shared" si="2"/>
        <v>146388.96000000002</v>
      </c>
      <c r="O17" s="24">
        <f>O18+O19+O20+O21+O22+O23+O24+O25</f>
        <v>5792063.47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463442.63</v>
      </c>
      <c r="C18" s="30">
        <f t="shared" si="3"/>
        <v>324263.62</v>
      </c>
      <c r="D18" s="30">
        <f t="shared" si="3"/>
        <v>330880.34</v>
      </c>
      <c r="E18" s="30">
        <f t="shared" si="3"/>
        <v>119023.76</v>
      </c>
      <c r="F18" s="30">
        <f t="shared" si="3"/>
        <v>247968.48</v>
      </c>
      <c r="G18" s="30">
        <f t="shared" si="3"/>
        <v>338879.34</v>
      </c>
      <c r="H18" s="30">
        <f t="shared" si="3"/>
        <v>60243.19</v>
      </c>
      <c r="I18" s="30">
        <f t="shared" si="3"/>
        <v>312669.33</v>
      </c>
      <c r="J18" s="30">
        <f t="shared" si="3"/>
        <v>291478.22</v>
      </c>
      <c r="K18" s="30">
        <f t="shared" si="3"/>
        <v>396140.12</v>
      </c>
      <c r="L18" s="30">
        <f t="shared" si="3"/>
        <v>347903.91</v>
      </c>
      <c r="M18" s="30">
        <f t="shared" si="3"/>
        <v>170093.6</v>
      </c>
      <c r="N18" s="30">
        <f t="shared" si="3"/>
        <v>94190.03</v>
      </c>
      <c r="O18" s="30">
        <f aca="true" t="shared" si="4" ref="O18:O25">SUM(B18:N18)</f>
        <v>3497176.5700000003</v>
      </c>
    </row>
    <row r="19" spans="1:23" ht="18.75" customHeight="1">
      <c r="A19" s="26" t="s">
        <v>35</v>
      </c>
      <c r="B19" s="30">
        <f>IF(B15&lt;&gt;0,ROUND((B15-1)*B18,2),0)</f>
        <v>214514.22</v>
      </c>
      <c r="C19" s="30">
        <f aca="true" t="shared" si="5" ref="C19:N19">IF(C15&lt;&gt;0,ROUND((C15-1)*C18,2),0)</f>
        <v>163694.19</v>
      </c>
      <c r="D19" s="30">
        <f t="shared" si="5"/>
        <v>130671.45</v>
      </c>
      <c r="E19" s="30">
        <f t="shared" si="5"/>
        <v>18576.93</v>
      </c>
      <c r="F19" s="30">
        <f t="shared" si="5"/>
        <v>225348.43</v>
      </c>
      <c r="G19" s="30">
        <f t="shared" si="5"/>
        <v>272882.97</v>
      </c>
      <c r="H19" s="30">
        <f t="shared" si="5"/>
        <v>67188.39</v>
      </c>
      <c r="I19" s="30">
        <f t="shared" si="5"/>
        <v>165749.64</v>
      </c>
      <c r="J19" s="30">
        <f t="shared" si="5"/>
        <v>137782.97</v>
      </c>
      <c r="K19" s="30">
        <f t="shared" si="5"/>
        <v>165379.33</v>
      </c>
      <c r="L19" s="30">
        <f t="shared" si="5"/>
        <v>177514.17</v>
      </c>
      <c r="M19" s="30">
        <f t="shared" si="5"/>
        <v>100276.05</v>
      </c>
      <c r="N19" s="30">
        <f t="shared" si="5"/>
        <v>41876.54</v>
      </c>
      <c r="O19" s="30">
        <f t="shared" si="4"/>
        <v>1881455.2799999998</v>
      </c>
      <c r="W19" s="62"/>
    </row>
    <row r="20" spans="1:15" ht="18.75" customHeight="1">
      <c r="A20" s="26" t="s">
        <v>36</v>
      </c>
      <c r="B20" s="30">
        <v>28625.5</v>
      </c>
      <c r="C20" s="30">
        <v>22154.73</v>
      </c>
      <c r="D20" s="30">
        <v>13692.35</v>
      </c>
      <c r="E20" s="30">
        <v>5259.29</v>
      </c>
      <c r="F20" s="30">
        <v>13946.52</v>
      </c>
      <c r="G20" s="30">
        <v>19524.9</v>
      </c>
      <c r="H20" s="30">
        <v>2775</v>
      </c>
      <c r="I20" s="30">
        <v>12618.99</v>
      </c>
      <c r="J20" s="30">
        <v>16273.92</v>
      </c>
      <c r="K20" s="30">
        <v>21422.29</v>
      </c>
      <c r="L20" s="30">
        <v>22878.8</v>
      </c>
      <c r="M20" s="30">
        <v>10234.23</v>
      </c>
      <c r="N20" s="30">
        <v>4264.97</v>
      </c>
      <c r="O20" s="30">
        <f t="shared" si="4"/>
        <v>193671.49000000002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-440.6</v>
      </c>
      <c r="C22" s="30">
        <v>0</v>
      </c>
      <c r="D22" s="30">
        <v>-5877.13</v>
      </c>
      <c r="E22" s="30">
        <v>0</v>
      </c>
      <c r="F22" s="30">
        <v>-3002.67</v>
      </c>
      <c r="G22" s="30">
        <v>0</v>
      </c>
      <c r="H22" s="30">
        <v>-3192.67</v>
      </c>
      <c r="I22" s="30">
        <v>0</v>
      </c>
      <c r="J22" s="30">
        <v>-7620.87</v>
      </c>
      <c r="K22" s="30">
        <v>-1562</v>
      </c>
      <c r="L22" s="30">
        <v>-303.07</v>
      </c>
      <c r="M22" s="30">
        <v>0</v>
      </c>
      <c r="N22" s="30">
        <v>0</v>
      </c>
      <c r="O22" s="30">
        <f t="shared" si="4"/>
        <v>-21999.010000000002</v>
      </c>
    </row>
    <row r="23" spans="1:26" ht="18.75" customHeight="1">
      <c r="A23" s="26" t="s">
        <v>69</v>
      </c>
      <c r="B23" s="30">
        <v>0</v>
      </c>
      <c r="C23" s="30">
        <v>-153.26</v>
      </c>
      <c r="D23" s="30">
        <v>-3199.23</v>
      </c>
      <c r="E23" s="30">
        <v>-146.6</v>
      </c>
      <c r="F23" s="30">
        <v>0</v>
      </c>
      <c r="G23" s="30">
        <v>-514.2</v>
      </c>
      <c r="H23" s="30">
        <v>-249.21</v>
      </c>
      <c r="I23" s="30">
        <v>0</v>
      </c>
      <c r="J23" s="30">
        <v>-4172.69</v>
      </c>
      <c r="K23" s="30">
        <v>0</v>
      </c>
      <c r="L23" s="30">
        <v>0</v>
      </c>
      <c r="M23" s="30">
        <v>0</v>
      </c>
      <c r="N23" s="30">
        <v>-334.65</v>
      </c>
      <c r="O23" s="30">
        <f t="shared" si="4"/>
        <v>-8769.839999999998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36747.35</v>
      </c>
      <c r="C25" s="30">
        <v>15077.15</v>
      </c>
      <c r="D25" s="30">
        <v>19611.71</v>
      </c>
      <c r="E25" s="30">
        <v>4590.67</v>
      </c>
      <c r="F25" s="30">
        <v>16715.01</v>
      </c>
      <c r="G25" s="30">
        <v>19069.02</v>
      </c>
      <c r="H25" s="30">
        <v>4962.26</v>
      </c>
      <c r="I25" s="30">
        <v>25001.39</v>
      </c>
      <c r="J25" s="30">
        <v>15316.6</v>
      </c>
      <c r="K25" s="30">
        <v>25172.86</v>
      </c>
      <c r="L25" s="30">
        <v>24985.84</v>
      </c>
      <c r="M25" s="30">
        <v>17483.89</v>
      </c>
      <c r="N25" s="30">
        <v>5006.13</v>
      </c>
      <c r="O25" s="30">
        <f t="shared" si="4"/>
        <v>229739.88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-48342.8</v>
      </c>
      <c r="C27" s="30">
        <f>+C28+C30+C42+C43+C46-C47</f>
        <v>-46147.2</v>
      </c>
      <c r="D27" s="30">
        <f t="shared" si="6"/>
        <v>-42690.17</v>
      </c>
      <c r="E27" s="30">
        <f t="shared" si="6"/>
        <v>-7722</v>
      </c>
      <c r="F27" s="30">
        <f t="shared" si="6"/>
        <v>-22888.8</v>
      </c>
      <c r="G27" s="30">
        <f t="shared" si="6"/>
        <v>-40955.2</v>
      </c>
      <c r="H27" s="30">
        <f t="shared" si="6"/>
        <v>-20689.41</v>
      </c>
      <c r="I27" s="30">
        <f t="shared" si="6"/>
        <v>-45654.4</v>
      </c>
      <c r="J27" s="30">
        <f t="shared" si="6"/>
        <v>-30791.2</v>
      </c>
      <c r="K27" s="30">
        <f t="shared" si="6"/>
        <v>-32731.6</v>
      </c>
      <c r="L27" s="30">
        <f t="shared" si="6"/>
        <v>-26466</v>
      </c>
      <c r="M27" s="30">
        <f t="shared" si="6"/>
        <v>-11211.2</v>
      </c>
      <c r="N27" s="30">
        <f t="shared" si="6"/>
        <v>-10819.6</v>
      </c>
      <c r="O27" s="30">
        <f t="shared" si="6"/>
        <v>-387109.57999999996</v>
      </c>
    </row>
    <row r="28" spans="1:15" ht="18.75" customHeight="1">
      <c r="A28" s="26" t="s">
        <v>40</v>
      </c>
      <c r="B28" s="31">
        <f>+B29</f>
        <v>-48342.8</v>
      </c>
      <c r="C28" s="31">
        <f>+C29</f>
        <v>-46147.2</v>
      </c>
      <c r="D28" s="31">
        <f aca="true" t="shared" si="7" ref="D28:O28">+D29</f>
        <v>-40352.4</v>
      </c>
      <c r="E28" s="31">
        <f t="shared" si="7"/>
        <v>-7722</v>
      </c>
      <c r="F28" s="31">
        <f t="shared" si="7"/>
        <v>-22888.8</v>
      </c>
      <c r="G28" s="31">
        <f t="shared" si="7"/>
        <v>-40955.2</v>
      </c>
      <c r="H28" s="31">
        <f t="shared" si="7"/>
        <v>-7233.6</v>
      </c>
      <c r="I28" s="31">
        <f t="shared" si="7"/>
        <v>-45654.4</v>
      </c>
      <c r="J28" s="31">
        <f t="shared" si="7"/>
        <v>-30791.2</v>
      </c>
      <c r="K28" s="31">
        <f t="shared" si="7"/>
        <v>-32731.6</v>
      </c>
      <c r="L28" s="31">
        <f t="shared" si="7"/>
        <v>-26466</v>
      </c>
      <c r="M28" s="31">
        <f t="shared" si="7"/>
        <v>-11211.2</v>
      </c>
      <c r="N28" s="31">
        <f t="shared" si="7"/>
        <v>-10819.6</v>
      </c>
      <c r="O28" s="31">
        <f t="shared" si="7"/>
        <v>-371315.99999999994</v>
      </c>
    </row>
    <row r="29" spans="1:26" ht="18.75" customHeight="1">
      <c r="A29" s="27" t="s">
        <v>41</v>
      </c>
      <c r="B29" s="16">
        <f>ROUND((-B9)*$G$3,2)</f>
        <v>-48342.8</v>
      </c>
      <c r="C29" s="16">
        <f aca="true" t="shared" si="8" ref="C29:N29">ROUND((-C9)*$G$3,2)</f>
        <v>-46147.2</v>
      </c>
      <c r="D29" s="16">
        <f t="shared" si="8"/>
        <v>-40352.4</v>
      </c>
      <c r="E29" s="16">
        <f t="shared" si="8"/>
        <v>-7722</v>
      </c>
      <c r="F29" s="16">
        <f t="shared" si="8"/>
        <v>-22888.8</v>
      </c>
      <c r="G29" s="16">
        <f t="shared" si="8"/>
        <v>-40955.2</v>
      </c>
      <c r="H29" s="16">
        <f t="shared" si="8"/>
        <v>-7233.6</v>
      </c>
      <c r="I29" s="16">
        <f t="shared" si="8"/>
        <v>-45654.4</v>
      </c>
      <c r="J29" s="16">
        <f t="shared" si="8"/>
        <v>-30791.2</v>
      </c>
      <c r="K29" s="16">
        <f t="shared" si="8"/>
        <v>-32731.6</v>
      </c>
      <c r="L29" s="16">
        <f t="shared" si="8"/>
        <v>-26466</v>
      </c>
      <c r="M29" s="16">
        <f t="shared" si="8"/>
        <v>-11211.2</v>
      </c>
      <c r="N29" s="16">
        <f t="shared" si="8"/>
        <v>-10819.6</v>
      </c>
      <c r="O29" s="32">
        <f aca="true" t="shared" si="9" ref="O29:O47">SUM(B29:N29)</f>
        <v>-371315.99999999994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-12815.06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-12815.06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-12815.06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-12815.06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-2337.77</v>
      </c>
      <c r="E42" s="35">
        <v>0</v>
      </c>
      <c r="F42" s="35">
        <v>0</v>
      </c>
      <c r="G42" s="35">
        <v>0</v>
      </c>
      <c r="H42" s="35">
        <v>-640.75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-2978.52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697318.1799999999</v>
      </c>
      <c r="C45" s="36">
        <f t="shared" si="11"/>
        <v>481661.1099999999</v>
      </c>
      <c r="D45" s="36">
        <f t="shared" si="11"/>
        <v>444475.26000000007</v>
      </c>
      <c r="E45" s="36">
        <f t="shared" si="11"/>
        <v>140967.99000000002</v>
      </c>
      <c r="F45" s="36">
        <f t="shared" si="11"/>
        <v>479472.9100000001</v>
      </c>
      <c r="G45" s="36">
        <f t="shared" si="11"/>
        <v>610272.7700000001</v>
      </c>
      <c r="H45" s="36">
        <f t="shared" si="11"/>
        <v>112423.48999999999</v>
      </c>
      <c r="I45" s="36">
        <f t="shared" si="11"/>
        <v>471770.89</v>
      </c>
      <c r="J45" s="36">
        <f t="shared" si="11"/>
        <v>419652.8899999999</v>
      </c>
      <c r="K45" s="36">
        <f t="shared" si="11"/>
        <v>575206.94</v>
      </c>
      <c r="L45" s="36">
        <f t="shared" si="11"/>
        <v>547899.59</v>
      </c>
      <c r="M45" s="36">
        <f t="shared" si="11"/>
        <v>288262.51</v>
      </c>
      <c r="N45" s="36">
        <f t="shared" si="11"/>
        <v>135569.36000000002</v>
      </c>
      <c r="O45" s="36">
        <f>SUM(B45:N45)</f>
        <v>5404953.89</v>
      </c>
      <c r="P45"/>
      <c r="Q45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 s="43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697318.1799999999</v>
      </c>
      <c r="C51" s="51">
        <f t="shared" si="12"/>
        <v>481661.11</v>
      </c>
      <c r="D51" s="51">
        <f t="shared" si="12"/>
        <v>444475.26</v>
      </c>
      <c r="E51" s="51">
        <f t="shared" si="12"/>
        <v>140967.98</v>
      </c>
      <c r="F51" s="51">
        <f t="shared" si="12"/>
        <v>479472.92</v>
      </c>
      <c r="G51" s="51">
        <f t="shared" si="12"/>
        <v>610272.77</v>
      </c>
      <c r="H51" s="51">
        <f t="shared" si="12"/>
        <v>112423.49</v>
      </c>
      <c r="I51" s="51">
        <f t="shared" si="12"/>
        <v>471770.89</v>
      </c>
      <c r="J51" s="51">
        <f t="shared" si="12"/>
        <v>419652.89</v>
      </c>
      <c r="K51" s="51">
        <f t="shared" si="12"/>
        <v>575206.94</v>
      </c>
      <c r="L51" s="51">
        <f t="shared" si="12"/>
        <v>547899.59</v>
      </c>
      <c r="M51" s="51">
        <f t="shared" si="12"/>
        <v>288262.51</v>
      </c>
      <c r="N51" s="51">
        <f t="shared" si="12"/>
        <v>135569.36</v>
      </c>
      <c r="O51" s="36">
        <f t="shared" si="12"/>
        <v>5404953.89</v>
      </c>
      <c r="Q51"/>
    </row>
    <row r="52" spans="1:18" ht="18.75" customHeight="1">
      <c r="A52" s="26" t="s">
        <v>57</v>
      </c>
      <c r="B52" s="51">
        <v>577622.75</v>
      </c>
      <c r="C52" s="51">
        <v>353350.52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930973.27</v>
      </c>
      <c r="P52"/>
      <c r="Q52"/>
      <c r="R52" s="43"/>
    </row>
    <row r="53" spans="1:16" ht="18.75" customHeight="1">
      <c r="A53" s="26" t="s">
        <v>58</v>
      </c>
      <c r="B53" s="51">
        <v>119695.43</v>
      </c>
      <c r="C53" s="51">
        <v>128310.59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248006.02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444475.26</v>
      </c>
      <c r="E54" s="52">
        <v>0</v>
      </c>
      <c r="F54" s="52">
        <v>0</v>
      </c>
      <c r="G54" s="52">
        <v>0</v>
      </c>
      <c r="H54" s="51">
        <v>112423.49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556898.75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140967.98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140967.98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479472.92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479472.92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610272.77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610272.77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471770.89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471770.89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419652.89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419652.89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575206.94</v>
      </c>
      <c r="L60" s="31">
        <v>547899.59</v>
      </c>
      <c r="M60" s="52">
        <v>0</v>
      </c>
      <c r="N60" s="52">
        <v>0</v>
      </c>
      <c r="O60" s="36">
        <f t="shared" si="13"/>
        <v>1123106.5299999998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288262.51</v>
      </c>
      <c r="N61" s="52">
        <v>0</v>
      </c>
      <c r="O61" s="36">
        <f t="shared" si="13"/>
        <v>288262.51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135569.36</v>
      </c>
      <c r="O62" s="55">
        <f t="shared" si="13"/>
        <v>135569.36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2021-06-24T17:54:19Z</dcterms:modified>
  <cp:category/>
  <cp:version/>
  <cp:contentType/>
  <cp:contentStatus/>
</cp:coreProperties>
</file>