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<sst xmlns="http://schemas.openxmlformats.org/spreadsheetml/2006/main" count="80" uniqueCount="77">
  <si>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</si>
  <si>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</si>
  <si>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</si>
  <si>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</si>
  <si>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</si>
  <si>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</si>
  <si>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</si>
  <si>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</si>
  <si>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</si>
  <si>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</si>
  <si>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</si>
  <si>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</si>
  <si>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</si>
  <si>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</si>
  <si>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</si>
  <si>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</si>
  <si>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</si>
  <si>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</si>
  <si>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</si>
  <si>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</si>
  <si>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</si>
  <si>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</si>
  <si>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</si>
  <si>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</si>
  <si>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</si>
  <si>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</si>
  <si>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</si>
  <si>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</si>
  <si>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</si>
  <si>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</si>
  <si>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</si>
  <si>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</si>
  <si>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</si>
  <si>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</si>
  <si>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</si>
  <si>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</si>
  <si>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</si>
  <si>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</si>
  <si>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</si>
  <si>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</si>
  <si>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</si>
  <si>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</si>
  <si>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</si>
  <si>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</si>
  <si>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</si>
  <si>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</si>
  <si>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</si>
  <si>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</si>
  <si>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</si>
  <si>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</si>
  <si>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</si>
  <si>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</si>
  <si>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</si>
  <si>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</si>
  <si>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</si>
  <si>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</si>
  <si>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</si>
  <si>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</si>
  <si>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</si>
  <si>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</si>
  <si>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</si>
  <si>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</si>
  <si>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</si>
  <si>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</si>
  <si>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</si>
  <si>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</si>
  <si>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</si>
  <si>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</si>
  <si>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</si>
  <si>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</si>
  <si>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</si>
  <si>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</si>
  <si>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</si>
  <si>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18/06/21 - VENCIMENTO 25/06/21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</si>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</sst>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300658</v>
      </c>
      <c r="C7" s="9">
        <f t="shared" si="0"/>
        <v>214333</v>
      </c>
      <c r="D7" s="9">
        <f t="shared" si="0"/>
        <v>234287</v>
      </c>
      <c r="E7" s="9">
        <f t="shared" si="0"/>
        <v>50430</v>
      </c>
      <c r="F7" s="9">
        <f t="shared" si="0"/>
        <v>162704</v>
      </c>
      <c r="G7" s="9">
        <f t="shared" si="0"/>
        <v>278778</v>
      </c>
      <c r="H7" s="9">
        <f t="shared" si="0"/>
        <v>40115</v>
      </c>
      <c r="I7" s="9">
        <f t="shared" si="0"/>
        <v>209031</v>
      </c>
      <c r="J7" s="9">
        <f t="shared" si="0"/>
        <v>193857</v>
      </c>
      <c r="K7" s="9">
        <f t="shared" si="0"/>
        <v>276601</v>
      </c>
      <c r="L7" s="9">
        <f t="shared" si="0"/>
        <v>214495</v>
      </c>
      <c r="M7" s="9">
        <f t="shared" si="0"/>
        <v>97703</v>
      </c>
      <c r="N7" s="9">
        <f t="shared" si="0"/>
        <v>62233</v>
      </c>
      <c r="O7" s="9">
        <f t="shared" si="0"/>
        <v>2335225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11968</v>
      </c>
      <c r="C8" s="11">
        <f t="shared" si="1"/>
        <v>12092</v>
      </c>
      <c r="D8" s="11">
        <f t="shared" si="1"/>
        <v>9655</v>
      </c>
      <c r="E8" s="11">
        <f t="shared" si="1"/>
        <v>1830</v>
      </c>
      <c r="F8" s="11">
        <f t="shared" si="1"/>
        <v>6131</v>
      </c>
      <c r="G8" s="11">
        <f t="shared" si="1"/>
        <v>10846</v>
      </c>
      <c r="H8" s="11">
        <f t="shared" si="1"/>
        <v>2133</v>
      </c>
      <c r="I8" s="11">
        <f t="shared" si="1"/>
        <v>12227</v>
      </c>
      <c r="J8" s="11">
        <f t="shared" si="1"/>
        <v>8492</v>
      </c>
      <c r="K8" s="11">
        <f t="shared" si="1"/>
        <v>8496</v>
      </c>
      <c r="L8" s="11">
        <f t="shared" si="1"/>
        <v>6843</v>
      </c>
      <c r="M8" s="11">
        <f t="shared" si="1"/>
        <v>3827</v>
      </c>
      <c r="N8" s="11">
        <f t="shared" si="1"/>
        <v>3410</v>
      </c>
      <c r="O8" s="11">
        <f t="shared" si="1"/>
        <v>97950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11968</v>
      </c>
      <c r="C9" s="11">
        <v>12092</v>
      </c>
      <c r="D9" s="11">
        <v>9655</v>
      </c>
      <c r="E9" s="11">
        <v>1830</v>
      </c>
      <c r="F9" s="11">
        <v>6131</v>
      </c>
      <c r="G9" s="11">
        <v>10846</v>
      </c>
      <c r="H9" s="11">
        <v>2128</v>
      </c>
      <c r="I9" s="11">
        <v>12227</v>
      </c>
      <c r="J9" s="11">
        <v>8492</v>
      </c>
      <c r="K9" s="11">
        <v>8485</v>
      </c>
      <c r="L9" s="11">
        <v>6843</v>
      </c>
      <c r="M9" s="11">
        <v>3825</v>
      </c>
      <c r="N9" s="11">
        <v>3410</v>
      </c>
      <c r="O9" s="11">
        <f>SUM(B9:N9)</f>
        <v>97932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11</v>
      </c>
      <c r="L10" s="13">
        <v>0</v>
      </c>
      <c r="M10" s="13">
        <v>2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288690</v>
      </c>
      <c r="C11" s="13">
        <v>202241</v>
      </c>
      <c r="D11" s="13">
        <v>224632</v>
      </c>
      <c r="E11" s="13">
        <v>48600</v>
      </c>
      <c r="F11" s="13">
        <v>156573</v>
      </c>
      <c r="G11" s="13">
        <v>267932</v>
      </c>
      <c r="H11" s="13">
        <v>37982</v>
      </c>
      <c r="I11" s="13">
        <v>196804</v>
      </c>
      <c r="J11" s="13">
        <v>185365</v>
      </c>
      <c r="K11" s="13">
        <v>268105</v>
      </c>
      <c r="L11" s="13">
        <v>207652</v>
      </c>
      <c r="M11" s="13">
        <v>93876</v>
      </c>
      <c r="N11" s="13">
        <v>58823</v>
      </c>
      <c r="O11" s="11">
        <f>SUM(B11:N11)</f>
        <v>2237275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1.462871137357835</v>
      </c>
      <c r="C15" s="19">
        <v>1.511627392999447</v>
      </c>
      <c r="D15" s="19">
        <v>1.475128482135238</v>
      </c>
      <c r="E15" s="19">
        <v>1.156077479083293</v>
      </c>
      <c r="F15" s="19">
        <v>1.913269815189689</v>
      </c>
      <c r="G15" s="19">
        <v>1.821935504796383</v>
      </c>
      <c r="H15" s="19">
        <v>2.007729233151457</v>
      </c>
      <c r="I15" s="19">
        <v>1.526536602954392</v>
      </c>
      <c r="J15" s="19">
        <v>1.536408908009135</v>
      </c>
      <c r="K15" s="19">
        <v>1.414817435058362</v>
      </c>
      <c r="L15" s="19">
        <v>1.50715694671863</v>
      </c>
      <c r="M15" s="19">
        <v>1.56020727609944</v>
      </c>
      <c r="N15" s="19">
        <v>1.494410014309891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1047404.7499999999</v>
      </c>
      <c r="C17" s="24">
        <f aca="true" t="shared" si="2" ref="C17:N17">C18+C19+C20+C21+C22+C23+C24+C25</f>
        <v>783304.86</v>
      </c>
      <c r="D17" s="24">
        <f t="shared" si="2"/>
        <v>723062.7799999999</v>
      </c>
      <c r="E17" s="24">
        <f t="shared" si="2"/>
        <v>212578.75000000003</v>
      </c>
      <c r="F17" s="24">
        <f t="shared" si="2"/>
        <v>754431.5</v>
      </c>
      <c r="G17" s="24">
        <f t="shared" si="2"/>
        <v>1015238.61</v>
      </c>
      <c r="H17" s="24">
        <f t="shared" si="2"/>
        <v>212009.55</v>
      </c>
      <c r="I17" s="24">
        <f t="shared" si="2"/>
        <v>762119.95</v>
      </c>
      <c r="J17" s="24">
        <f t="shared" si="2"/>
        <v>708044.8300000001</v>
      </c>
      <c r="K17" s="24">
        <f t="shared" si="2"/>
        <v>900422.73</v>
      </c>
      <c r="L17" s="24">
        <f t="shared" si="2"/>
        <v>851228.48</v>
      </c>
      <c r="M17" s="24">
        <f t="shared" si="2"/>
        <v>464471.77</v>
      </c>
      <c r="N17" s="24">
        <f t="shared" si="2"/>
        <v>252164.54000000004</v>
      </c>
      <c r="O17" s="24">
        <f>O18+O19+O20+O21+O22+O23+O24+O25</f>
        <v>8686483.100000001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663011.02</v>
      </c>
      <c r="C18" s="30">
        <f t="shared" si="3"/>
        <v>488143.41</v>
      </c>
      <c r="D18" s="30">
        <f t="shared" si="3"/>
        <v>467847.71</v>
      </c>
      <c r="E18" s="30">
        <f t="shared" si="3"/>
        <v>172273.92</v>
      </c>
      <c r="F18" s="30">
        <f t="shared" si="3"/>
        <v>376448.24</v>
      </c>
      <c r="G18" s="30">
        <f t="shared" si="3"/>
        <v>530235.76</v>
      </c>
      <c r="H18" s="30">
        <f t="shared" si="3"/>
        <v>102305.28</v>
      </c>
      <c r="I18" s="30">
        <f t="shared" si="3"/>
        <v>472284.64</v>
      </c>
      <c r="J18" s="30">
        <f t="shared" si="3"/>
        <v>440850.2</v>
      </c>
      <c r="K18" s="30">
        <f t="shared" si="3"/>
        <v>594996.41</v>
      </c>
      <c r="L18" s="30">
        <f t="shared" si="3"/>
        <v>525126.66</v>
      </c>
      <c r="M18" s="30">
        <f t="shared" si="3"/>
        <v>276323.62</v>
      </c>
      <c r="N18" s="30">
        <f t="shared" si="3"/>
        <v>159061.32</v>
      </c>
      <c r="O18" s="30">
        <f aca="true" t="shared" si="4" ref="O18:O25">SUM(B18:N18)</f>
        <v>5268908.19</v>
      </c>
    </row>
    <row r="19" spans="1:23" ht="18.75" customHeight="1">
      <c r="A19" s="26" t="s">
        <v>35</v>
      </c>
      <c r="B19" s="30">
        <f>IF(B15&lt;&gt;0,ROUND((B15-1)*B18,2),0)</f>
        <v>306888.66</v>
      </c>
      <c r="C19" s="30">
        <f aca="true" t="shared" si="5" ref="C19:N19">IF(C15&lt;&gt;0,ROUND((C15-1)*C18,2),0)</f>
        <v>249747.54</v>
      </c>
      <c r="D19" s="30">
        <f t="shared" si="5"/>
        <v>222287.77</v>
      </c>
      <c r="E19" s="30">
        <f t="shared" si="5"/>
        <v>26888.08</v>
      </c>
      <c r="F19" s="30">
        <f t="shared" si="5"/>
        <v>343798.81</v>
      </c>
      <c r="G19" s="30">
        <f t="shared" si="5"/>
        <v>435819.6</v>
      </c>
      <c r="H19" s="30">
        <f t="shared" si="5"/>
        <v>103096.02</v>
      </c>
      <c r="I19" s="30">
        <f t="shared" si="5"/>
        <v>248675.15</v>
      </c>
      <c r="J19" s="30">
        <f t="shared" si="5"/>
        <v>236475.97</v>
      </c>
      <c r="K19" s="30">
        <f t="shared" si="5"/>
        <v>246814.88</v>
      </c>
      <c r="L19" s="30">
        <f t="shared" si="5"/>
        <v>266321.63</v>
      </c>
      <c r="M19" s="30">
        <f t="shared" si="5"/>
        <v>154798.5</v>
      </c>
      <c r="N19" s="30">
        <f t="shared" si="5"/>
        <v>78641.51</v>
      </c>
      <c r="O19" s="30">
        <f t="shared" si="4"/>
        <v>2920254.1199999996</v>
      </c>
      <c r="W19" s="62"/>
    </row>
    <row r="20" spans="1:15" ht="18.75" customHeight="1">
      <c r="A20" s="26" t="s">
        <v>36</v>
      </c>
      <c r="B20" s="30">
        <v>38426.44</v>
      </c>
      <c r="C20" s="30">
        <v>27564.88</v>
      </c>
      <c r="D20" s="30">
        <v>19133.29</v>
      </c>
      <c r="E20" s="30">
        <v>7660.04</v>
      </c>
      <c r="F20" s="30">
        <v>19086.17</v>
      </c>
      <c r="G20" s="30">
        <v>28728.29</v>
      </c>
      <c r="H20" s="30">
        <v>4200.35</v>
      </c>
      <c r="I20" s="30">
        <v>14772.83</v>
      </c>
      <c r="J20" s="30">
        <v>24313.81</v>
      </c>
      <c r="K20" s="30">
        <v>33614.64</v>
      </c>
      <c r="L20" s="30">
        <v>33788.91</v>
      </c>
      <c r="M20" s="30">
        <v>14479.82</v>
      </c>
      <c r="N20" s="30">
        <v>8069.64</v>
      </c>
      <c r="O20" s="30">
        <f t="shared" si="4"/>
        <v>273839.11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-1326.51</v>
      </c>
      <c r="E23" s="30">
        <v>-219.9</v>
      </c>
      <c r="F23" s="30">
        <v>0</v>
      </c>
      <c r="G23" s="30">
        <v>0</v>
      </c>
      <c r="H23" s="30">
        <v>-747.63</v>
      </c>
      <c r="I23" s="30">
        <v>0</v>
      </c>
      <c r="J23" s="30">
        <v>-2676.82</v>
      </c>
      <c r="K23" s="30">
        <v>0</v>
      </c>
      <c r="L23" s="30">
        <v>-77.43</v>
      </c>
      <c r="M23" s="30">
        <v>0</v>
      </c>
      <c r="N23" s="30">
        <v>0</v>
      </c>
      <c r="O23" s="30">
        <f t="shared" si="4"/>
        <v>-5048.290000000001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-52659.2</v>
      </c>
      <c r="C27" s="30">
        <f>+C28+C30+C42+C43+C46-C47</f>
        <v>-53204.8</v>
      </c>
      <c r="D27" s="30">
        <f t="shared" si="6"/>
        <v>-45999.26</v>
      </c>
      <c r="E27" s="30">
        <f t="shared" si="6"/>
        <v>-8052</v>
      </c>
      <c r="F27" s="30">
        <f t="shared" si="6"/>
        <v>-26976.4</v>
      </c>
      <c r="G27" s="30">
        <f t="shared" si="6"/>
        <v>-47722.4</v>
      </c>
      <c r="H27" s="30">
        <f t="shared" si="6"/>
        <v>-31103.170000000002</v>
      </c>
      <c r="I27" s="30">
        <f t="shared" si="6"/>
        <v>-53798.8</v>
      </c>
      <c r="J27" s="30">
        <f t="shared" si="6"/>
        <v>-37364.8</v>
      </c>
      <c r="K27" s="30">
        <f t="shared" si="6"/>
        <v>-37334</v>
      </c>
      <c r="L27" s="30">
        <f t="shared" si="6"/>
        <v>-30109.2</v>
      </c>
      <c r="M27" s="30">
        <f t="shared" si="6"/>
        <v>-16830</v>
      </c>
      <c r="N27" s="30">
        <f t="shared" si="6"/>
        <v>-15004</v>
      </c>
      <c r="O27" s="30">
        <f t="shared" si="6"/>
        <v>-456158.02999999997</v>
      </c>
    </row>
    <row r="28" spans="1:15" ht="18.75" customHeight="1">
      <c r="A28" s="26" t="s">
        <v>40</v>
      </c>
      <c r="B28" s="31">
        <f>+B29</f>
        <v>-52659.2</v>
      </c>
      <c r="C28" s="31">
        <f>+C29</f>
        <v>-53204.8</v>
      </c>
      <c r="D28" s="31">
        <f aca="true" t="shared" si="7" ref="D28:O28">+D29</f>
        <v>-42482</v>
      </c>
      <c r="E28" s="31">
        <f t="shared" si="7"/>
        <v>-8052</v>
      </c>
      <c r="F28" s="31">
        <f t="shared" si="7"/>
        <v>-26976.4</v>
      </c>
      <c r="G28" s="31">
        <f t="shared" si="7"/>
        <v>-47722.4</v>
      </c>
      <c r="H28" s="31">
        <f t="shared" si="7"/>
        <v>-9363.2</v>
      </c>
      <c r="I28" s="31">
        <f t="shared" si="7"/>
        <v>-53798.8</v>
      </c>
      <c r="J28" s="31">
        <f t="shared" si="7"/>
        <v>-37364.8</v>
      </c>
      <c r="K28" s="31">
        <f t="shared" si="7"/>
        <v>-37334</v>
      </c>
      <c r="L28" s="31">
        <f t="shared" si="7"/>
        <v>-30109.2</v>
      </c>
      <c r="M28" s="31">
        <f t="shared" si="7"/>
        <v>-16830</v>
      </c>
      <c r="N28" s="31">
        <f t="shared" si="7"/>
        <v>-15004</v>
      </c>
      <c r="O28" s="31">
        <f t="shared" si="7"/>
        <v>-430900.8</v>
      </c>
    </row>
    <row r="29" spans="1:26" ht="18.75" customHeight="1">
      <c r="A29" s="27" t="s">
        <v>41</v>
      </c>
      <c r="B29" s="16">
        <f>ROUND((-B9)*$G$3,2)</f>
        <v>-52659.2</v>
      </c>
      <c r="C29" s="16">
        <f aca="true" t="shared" si="8" ref="C29:N29">ROUND((-C9)*$G$3,2)</f>
        <v>-53204.8</v>
      </c>
      <c r="D29" s="16">
        <f t="shared" si="8"/>
        <v>-42482</v>
      </c>
      <c r="E29" s="16">
        <f t="shared" si="8"/>
        <v>-8052</v>
      </c>
      <c r="F29" s="16">
        <f t="shared" si="8"/>
        <v>-26976.4</v>
      </c>
      <c r="G29" s="16">
        <f t="shared" si="8"/>
        <v>-47722.4</v>
      </c>
      <c r="H29" s="16">
        <f t="shared" si="8"/>
        <v>-9363.2</v>
      </c>
      <c r="I29" s="16">
        <f t="shared" si="8"/>
        <v>-53798.8</v>
      </c>
      <c r="J29" s="16">
        <f t="shared" si="8"/>
        <v>-37364.8</v>
      </c>
      <c r="K29" s="16">
        <f t="shared" si="8"/>
        <v>-37334</v>
      </c>
      <c r="L29" s="16">
        <f t="shared" si="8"/>
        <v>-30109.2</v>
      </c>
      <c r="M29" s="16">
        <f t="shared" si="8"/>
        <v>-16830</v>
      </c>
      <c r="N29" s="16">
        <f t="shared" si="8"/>
        <v>-15004</v>
      </c>
      <c r="O29" s="32">
        <f aca="true" t="shared" si="9" ref="O29:O47">SUM(B29:N29)</f>
        <v>-430900.8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-20704.73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-20704.73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-20704.73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-20704.73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3">
        <v>-3517.26</v>
      </c>
      <c r="E42" s="35">
        <v>0</v>
      </c>
      <c r="F42" s="35">
        <v>0</v>
      </c>
      <c r="G42" s="35">
        <v>0</v>
      </c>
      <c r="H42" s="35">
        <v>-1035.24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-4552.5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994745.5499999999</v>
      </c>
      <c r="C45" s="36">
        <f t="shared" si="11"/>
        <v>730100.0599999999</v>
      </c>
      <c r="D45" s="36">
        <f t="shared" si="11"/>
        <v>677063.5199999999</v>
      </c>
      <c r="E45" s="36">
        <f t="shared" si="11"/>
        <v>204526.75000000003</v>
      </c>
      <c r="F45" s="36">
        <f t="shared" si="11"/>
        <v>727455.1</v>
      </c>
      <c r="G45" s="36">
        <f t="shared" si="11"/>
        <v>967516.21</v>
      </c>
      <c r="H45" s="36">
        <f t="shared" si="11"/>
        <v>180906.37999999998</v>
      </c>
      <c r="I45" s="36">
        <f t="shared" si="11"/>
        <v>708321.1499999999</v>
      </c>
      <c r="J45" s="36">
        <f t="shared" si="11"/>
        <v>670680.03</v>
      </c>
      <c r="K45" s="36">
        <f t="shared" si="11"/>
        <v>863088.73</v>
      </c>
      <c r="L45" s="36">
        <f t="shared" si="11"/>
        <v>821119.28</v>
      </c>
      <c r="M45" s="36">
        <f t="shared" si="11"/>
        <v>447641.77</v>
      </c>
      <c r="N45" s="36">
        <f t="shared" si="11"/>
        <v>237160.54000000004</v>
      </c>
      <c r="O45" s="36">
        <f>SUM(B45:N45)</f>
        <v>8230325.069999999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994745.55</v>
      </c>
      <c r="C51" s="51">
        <f t="shared" si="12"/>
        <v>730100.06</v>
      </c>
      <c r="D51" s="51">
        <f t="shared" si="12"/>
        <v>677063.52</v>
      </c>
      <c r="E51" s="51">
        <f t="shared" si="12"/>
        <v>204526.75</v>
      </c>
      <c r="F51" s="51">
        <f t="shared" si="12"/>
        <v>727455.11</v>
      </c>
      <c r="G51" s="51">
        <f t="shared" si="12"/>
        <v>967516.2</v>
      </c>
      <c r="H51" s="51">
        <f t="shared" si="12"/>
        <v>180906.39</v>
      </c>
      <c r="I51" s="51">
        <f t="shared" si="12"/>
        <v>708321.16</v>
      </c>
      <c r="J51" s="51">
        <f t="shared" si="12"/>
        <v>670680.04</v>
      </c>
      <c r="K51" s="51">
        <f t="shared" si="12"/>
        <v>863088.74</v>
      </c>
      <c r="L51" s="51">
        <f t="shared" si="12"/>
        <v>821119.28</v>
      </c>
      <c r="M51" s="51">
        <f t="shared" si="12"/>
        <v>447641.78</v>
      </c>
      <c r="N51" s="51">
        <f t="shared" si="12"/>
        <v>237160.55</v>
      </c>
      <c r="O51" s="36">
        <f t="shared" si="12"/>
        <v>8230325.130000001</v>
      </c>
      <c r="Q51"/>
    </row>
    <row r="52" spans="1:18" ht="18.75" customHeight="1">
      <c r="A52" s="26" t="s">
        <v>57</v>
      </c>
      <c r="B52" s="51">
        <v>821156.28</v>
      </c>
      <c r="C52" s="51">
        <v>533468.76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1354625.04</v>
      </c>
      <c r="P52"/>
      <c r="Q52"/>
      <c r="R52" s="43"/>
    </row>
    <row r="53" spans="1:16" ht="18.75" customHeight="1">
      <c r="A53" s="26" t="s">
        <v>58</v>
      </c>
      <c r="B53" s="51">
        <v>173589.27</v>
      </c>
      <c r="C53" s="51">
        <v>196631.3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370220.56999999995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677063.52</v>
      </c>
      <c r="E54" s="52">
        <v>0</v>
      </c>
      <c r="F54" s="52">
        <v>0</v>
      </c>
      <c r="G54" s="52">
        <v>0</v>
      </c>
      <c r="H54" s="51">
        <v>180906.39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857969.91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204526.75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204526.75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727455.11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727455.11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967516.2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967516.2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708321.16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708321.16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670680.04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670680.04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863088.74</v>
      </c>
      <c r="L60" s="31">
        <v>821119.28</v>
      </c>
      <c r="M60" s="52">
        <v>0</v>
      </c>
      <c r="N60" s="52">
        <v>0</v>
      </c>
      <c r="O60" s="36">
        <f t="shared" si="13"/>
        <v>1684208.02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447641.78</v>
      </c>
      <c r="N61" s="52">
        <v>0</v>
      </c>
      <c r="O61" s="36">
        <f t="shared" si="13"/>
        <v>447641.78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237160.55</v>
      </c>
      <c r="O62" s="55">
        <f t="shared" si="13"/>
        <v>237160.55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2021-06-24T17:42:59Z</dcterms:modified>
  <cp:category/>
  <cp:version/>
  <cp:contentType/>
  <cp:contentStatus/>
</cp:coreProperties>
</file>