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<sst xmlns="http://schemas.openxmlformats.org/spreadsheetml/2006/main" count="80" uniqueCount="77">
  <si>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</si>
  <si>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</si>
  <si>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</si>
  <si>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</si>
  <si>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</si>
  <si>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</si>
  <si>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</si>
  <si>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</si>
  <si>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</si>
  <si>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</si>
  <si>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</si>
  <si>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</si>
  <si>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</si>
  <si>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</si>
  <si>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</si>
  <si>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</si>
  <si>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</si>
  <si>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</si>
  <si>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</si>
  <si>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</si>
  <si>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</si>
  <si>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</si>
  <si>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</si>
  <si>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</si>
  <si>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</si>
  <si>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</si>
  <si>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</si>
  <si>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</si>
  <si>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</si>
  <si>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</si>
  <si>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</si>
  <si>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</si>
  <si>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</si>
  <si>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</si>
  <si>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</si>
  <si>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</si>
  <si>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</si>
  <si>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</si>
  <si>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</si>
  <si>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</si>
  <si>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</si>
  <si>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</si>
  <si>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</si>
  <si>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</si>
  <si>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</si>
  <si>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</si>
  <si>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</si>
  <si>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</si>
  <si>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</si>
  <si>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</si>
  <si>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</si>
  <si>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</si>
  <si>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</si>
  <si>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</si>
  <si>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</si>
  <si>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</si>
  <si>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</si>
  <si>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</si>
  <si>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</si>
  <si>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</si>
  <si>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</si>
  <si>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</si>
  <si>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</si>
  <si>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</si>
  <si>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</si>
  <si>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</si>
  <si>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</si>
  <si>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</si>
  <si>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</si>
  <si>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</si>
  <si>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</si>
  <si>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</si>
  <si>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</si>
  <si>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17/06/21 - VENCIMENTO 24/06/21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</si>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</sst>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293007</v>
      </c>
      <c r="C7" s="9">
        <f t="shared" si="0"/>
        <v>210993</v>
      </c>
      <c r="D7" s="9">
        <f t="shared" si="0"/>
        <v>229732</v>
      </c>
      <c r="E7" s="9">
        <f t="shared" si="0"/>
        <v>49253</v>
      </c>
      <c r="F7" s="9">
        <f t="shared" si="0"/>
        <v>157230</v>
      </c>
      <c r="G7" s="9">
        <f t="shared" si="0"/>
        <v>273970</v>
      </c>
      <c r="H7" s="9">
        <f t="shared" si="0"/>
        <v>40148</v>
      </c>
      <c r="I7" s="9">
        <f t="shared" si="0"/>
        <v>202438</v>
      </c>
      <c r="J7" s="9">
        <f t="shared" si="0"/>
        <v>188844</v>
      </c>
      <c r="K7" s="9">
        <f t="shared" si="0"/>
        <v>269651</v>
      </c>
      <c r="L7" s="9">
        <f t="shared" si="0"/>
        <v>208410</v>
      </c>
      <c r="M7" s="9">
        <f t="shared" si="0"/>
        <v>97131</v>
      </c>
      <c r="N7" s="9">
        <f t="shared" si="0"/>
        <v>60994</v>
      </c>
      <c r="O7" s="9">
        <f t="shared" si="0"/>
        <v>2281801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10770</v>
      </c>
      <c r="C8" s="11">
        <f t="shared" si="1"/>
        <v>10968</v>
      </c>
      <c r="D8" s="11">
        <f t="shared" si="1"/>
        <v>8358</v>
      </c>
      <c r="E8" s="11">
        <f t="shared" si="1"/>
        <v>1623</v>
      </c>
      <c r="F8" s="11">
        <f t="shared" si="1"/>
        <v>5523</v>
      </c>
      <c r="G8" s="11">
        <f t="shared" si="1"/>
        <v>9699</v>
      </c>
      <c r="H8" s="11">
        <f t="shared" si="1"/>
        <v>1966</v>
      </c>
      <c r="I8" s="11">
        <f t="shared" si="1"/>
        <v>10858</v>
      </c>
      <c r="J8" s="11">
        <f t="shared" si="1"/>
        <v>7647</v>
      </c>
      <c r="K8" s="11">
        <f t="shared" si="1"/>
        <v>7396</v>
      </c>
      <c r="L8" s="11">
        <f t="shared" si="1"/>
        <v>6126</v>
      </c>
      <c r="M8" s="11">
        <f t="shared" si="1"/>
        <v>3401</v>
      </c>
      <c r="N8" s="11">
        <f t="shared" si="1"/>
        <v>3142</v>
      </c>
      <c r="O8" s="11">
        <f t="shared" si="1"/>
        <v>87477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10770</v>
      </c>
      <c r="C9" s="11">
        <v>10968</v>
      </c>
      <c r="D9" s="11">
        <v>8358</v>
      </c>
      <c r="E9" s="11">
        <v>1623</v>
      </c>
      <c r="F9" s="11">
        <v>5523</v>
      </c>
      <c r="G9" s="11">
        <v>9699</v>
      </c>
      <c r="H9" s="11">
        <v>1960</v>
      </c>
      <c r="I9" s="11">
        <v>10858</v>
      </c>
      <c r="J9" s="11">
        <v>7647</v>
      </c>
      <c r="K9" s="11">
        <v>7391</v>
      </c>
      <c r="L9" s="11">
        <v>6126</v>
      </c>
      <c r="M9" s="11">
        <v>3395</v>
      </c>
      <c r="N9" s="11">
        <v>3142</v>
      </c>
      <c r="O9" s="11">
        <f>SUM(B9:N9)</f>
        <v>87460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5</v>
      </c>
      <c r="L10" s="13">
        <v>0</v>
      </c>
      <c r="M10" s="13">
        <v>6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282237</v>
      </c>
      <c r="C11" s="13">
        <v>200025</v>
      </c>
      <c r="D11" s="13">
        <v>221374</v>
      </c>
      <c r="E11" s="13">
        <v>47630</v>
      </c>
      <c r="F11" s="13">
        <v>151707</v>
      </c>
      <c r="G11" s="13">
        <v>264271</v>
      </c>
      <c r="H11" s="13">
        <v>38182</v>
      </c>
      <c r="I11" s="13">
        <v>191580</v>
      </c>
      <c r="J11" s="13">
        <v>181197</v>
      </c>
      <c r="K11" s="13">
        <v>262255</v>
      </c>
      <c r="L11" s="13">
        <v>202284</v>
      </c>
      <c r="M11" s="13">
        <v>93730</v>
      </c>
      <c r="N11" s="13">
        <v>57852</v>
      </c>
      <c r="O11" s="11">
        <f>SUM(B11:N11)</f>
        <v>2194324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1.479985062047785</v>
      </c>
      <c r="C15" s="19">
        <v>1.521279666666196</v>
      </c>
      <c r="D15" s="19">
        <v>1.465659996176755</v>
      </c>
      <c r="E15" s="19">
        <v>1.166668118288625</v>
      </c>
      <c r="F15" s="19">
        <v>1.932543519025015</v>
      </c>
      <c r="G15" s="19">
        <v>1.821246243674744</v>
      </c>
      <c r="H15" s="19">
        <v>2.094971583087512</v>
      </c>
      <c r="I15" s="19">
        <v>1.556224024504036</v>
      </c>
      <c r="J15" s="19">
        <v>1.533272662924621</v>
      </c>
      <c r="K15" s="19">
        <v>1.429831426876331</v>
      </c>
      <c r="L15" s="19">
        <v>1.523112017415092</v>
      </c>
      <c r="M15" s="19">
        <v>1.549733808573152</v>
      </c>
      <c r="N15" s="19">
        <v>1.50714475769695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1033602.6100000001</v>
      </c>
      <c r="C17" s="24">
        <f aca="true" t="shared" si="2" ref="C17:N17">C18+C19+C20+C21+C22+C23+C24+C25</f>
        <v>776358.05</v>
      </c>
      <c r="D17" s="24">
        <f t="shared" si="2"/>
        <v>705022.9999999999</v>
      </c>
      <c r="E17" s="24">
        <f t="shared" si="2"/>
        <v>209556.20000000004</v>
      </c>
      <c r="F17" s="24">
        <f t="shared" si="2"/>
        <v>737032.37</v>
      </c>
      <c r="G17" s="24">
        <f t="shared" si="2"/>
        <v>997834.7499999999</v>
      </c>
      <c r="H17" s="24">
        <f t="shared" si="2"/>
        <v>221524.46</v>
      </c>
      <c r="I17" s="24">
        <f t="shared" si="2"/>
        <v>753248.09</v>
      </c>
      <c r="J17" s="24">
        <f t="shared" si="2"/>
        <v>688816.35</v>
      </c>
      <c r="K17" s="24">
        <f t="shared" si="2"/>
        <v>888707.32</v>
      </c>
      <c r="L17" s="24">
        <f t="shared" si="2"/>
        <v>837274.5399999999</v>
      </c>
      <c r="M17" s="24">
        <f t="shared" si="2"/>
        <v>459129.26</v>
      </c>
      <c r="N17" s="24">
        <f t="shared" si="2"/>
        <v>249348.03</v>
      </c>
      <c r="O17" s="24">
        <f>O18+O19+O20+O21+O22+O23+O24+O25</f>
        <v>8557455.03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646139.04</v>
      </c>
      <c r="C18" s="30">
        <f t="shared" si="3"/>
        <v>480536.56</v>
      </c>
      <c r="D18" s="30">
        <f t="shared" si="3"/>
        <v>458751.83</v>
      </c>
      <c r="E18" s="30">
        <f t="shared" si="3"/>
        <v>168253.17</v>
      </c>
      <c r="F18" s="30">
        <f t="shared" si="3"/>
        <v>363783.05</v>
      </c>
      <c r="G18" s="30">
        <f t="shared" si="3"/>
        <v>521090.94</v>
      </c>
      <c r="H18" s="30">
        <f t="shared" si="3"/>
        <v>102389.44</v>
      </c>
      <c r="I18" s="30">
        <f t="shared" si="3"/>
        <v>457388.42</v>
      </c>
      <c r="J18" s="30">
        <f t="shared" si="3"/>
        <v>429450.14</v>
      </c>
      <c r="K18" s="30">
        <f t="shared" si="3"/>
        <v>580046.27</v>
      </c>
      <c r="L18" s="30">
        <f t="shared" si="3"/>
        <v>510229.36</v>
      </c>
      <c r="M18" s="30">
        <f t="shared" si="3"/>
        <v>274705.89</v>
      </c>
      <c r="N18" s="30">
        <f t="shared" si="3"/>
        <v>155894.56</v>
      </c>
      <c r="O18" s="30">
        <f aca="true" t="shared" si="4" ref="O18:O25">SUM(B18:N18)</f>
        <v>5148658.669999999</v>
      </c>
    </row>
    <row r="19" spans="1:23" ht="18.75" customHeight="1">
      <c r="A19" s="26" t="s">
        <v>35</v>
      </c>
      <c r="B19" s="30">
        <f>IF(B15&lt;&gt;0,ROUND((B15-1)*B18,2),0)</f>
        <v>310137.09</v>
      </c>
      <c r="C19" s="30">
        <f aca="true" t="shared" si="5" ref="C19:N19">IF(C15&lt;&gt;0,ROUND((C15-1)*C18,2),0)</f>
        <v>250493.94</v>
      </c>
      <c r="D19" s="30">
        <f t="shared" si="5"/>
        <v>213622.38</v>
      </c>
      <c r="E19" s="30">
        <f t="shared" si="5"/>
        <v>28042.44</v>
      </c>
      <c r="F19" s="30">
        <f t="shared" si="5"/>
        <v>339243.53</v>
      </c>
      <c r="G19" s="30">
        <f t="shared" si="5"/>
        <v>427943.98</v>
      </c>
      <c r="H19" s="30">
        <f t="shared" si="5"/>
        <v>112113.53</v>
      </c>
      <c r="I19" s="30">
        <f t="shared" si="5"/>
        <v>254410.43</v>
      </c>
      <c r="J19" s="30">
        <f t="shared" si="5"/>
        <v>229014.02</v>
      </c>
      <c r="K19" s="30">
        <f t="shared" si="5"/>
        <v>249322.12</v>
      </c>
      <c r="L19" s="30">
        <f t="shared" si="5"/>
        <v>266907.11</v>
      </c>
      <c r="M19" s="30">
        <f t="shared" si="5"/>
        <v>151015.12</v>
      </c>
      <c r="N19" s="30">
        <f t="shared" si="5"/>
        <v>79061.11</v>
      </c>
      <c r="O19" s="30">
        <f t="shared" si="4"/>
        <v>2911326.8</v>
      </c>
      <c r="W19" s="62"/>
    </row>
    <row r="20" spans="1:15" ht="18.75" customHeight="1">
      <c r="A20" s="26" t="s">
        <v>36</v>
      </c>
      <c r="B20" s="30">
        <v>38247.85</v>
      </c>
      <c r="C20" s="30">
        <v>27478.52</v>
      </c>
      <c r="D20" s="30">
        <v>19166.9</v>
      </c>
      <c r="E20" s="30">
        <v>7503.88</v>
      </c>
      <c r="F20" s="30">
        <v>18907.51</v>
      </c>
      <c r="G20" s="30">
        <v>28344.87</v>
      </c>
      <c r="H20" s="30">
        <v>4198.24</v>
      </c>
      <c r="I20" s="30">
        <v>15061.91</v>
      </c>
      <c r="J20" s="30">
        <v>24340.99</v>
      </c>
      <c r="K20" s="30">
        <v>34342.13</v>
      </c>
      <c r="L20" s="30">
        <v>34069.36</v>
      </c>
      <c r="M20" s="30">
        <v>14538.42</v>
      </c>
      <c r="N20" s="30">
        <v>8000.29</v>
      </c>
      <c r="O20" s="30">
        <f t="shared" si="4"/>
        <v>274200.86999999994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-1638.63</v>
      </c>
      <c r="E23" s="30">
        <v>-219.9</v>
      </c>
      <c r="F23" s="30">
        <v>0</v>
      </c>
      <c r="G23" s="30">
        <v>0</v>
      </c>
      <c r="H23" s="30">
        <v>-332.28</v>
      </c>
      <c r="I23" s="30">
        <v>0</v>
      </c>
      <c r="J23" s="30">
        <v>-3070.47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-5261.280000000001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-47586</v>
      </c>
      <c r="C27" s="30">
        <f>+C28+C30+C42+C43+C46-C47</f>
        <v>-48259.2</v>
      </c>
      <c r="D27" s="30">
        <f t="shared" si="6"/>
        <v>-40202.259999999995</v>
      </c>
      <c r="E27" s="30">
        <f t="shared" si="6"/>
        <v>-7141.2</v>
      </c>
      <c r="F27" s="30">
        <f t="shared" si="6"/>
        <v>-24301.2</v>
      </c>
      <c r="G27" s="30">
        <f t="shared" si="6"/>
        <v>-42675.6</v>
      </c>
      <c r="H27" s="30">
        <f t="shared" si="6"/>
        <v>-31363.030000000002</v>
      </c>
      <c r="I27" s="30">
        <f t="shared" si="6"/>
        <v>-47775.2</v>
      </c>
      <c r="J27" s="30">
        <f t="shared" si="6"/>
        <v>-33646.8</v>
      </c>
      <c r="K27" s="30">
        <f t="shared" si="6"/>
        <v>-32520.4</v>
      </c>
      <c r="L27" s="30">
        <f t="shared" si="6"/>
        <v>-26954.4</v>
      </c>
      <c r="M27" s="30">
        <f t="shared" si="6"/>
        <v>-14938</v>
      </c>
      <c r="N27" s="30">
        <f t="shared" si="6"/>
        <v>-13824.8</v>
      </c>
      <c r="O27" s="30">
        <f t="shared" si="6"/>
        <v>-411188.0900000001</v>
      </c>
    </row>
    <row r="28" spans="1:15" ht="18.75" customHeight="1">
      <c r="A28" s="26" t="s">
        <v>40</v>
      </c>
      <c r="B28" s="31">
        <f>+B29</f>
        <v>-47388</v>
      </c>
      <c r="C28" s="31">
        <f>+C29</f>
        <v>-48259.2</v>
      </c>
      <c r="D28" s="31">
        <f aca="true" t="shared" si="7" ref="D28:O28">+D29</f>
        <v>-36775.2</v>
      </c>
      <c r="E28" s="31">
        <f t="shared" si="7"/>
        <v>-7141.2</v>
      </c>
      <c r="F28" s="31">
        <f t="shared" si="7"/>
        <v>-24301.2</v>
      </c>
      <c r="G28" s="31">
        <f t="shared" si="7"/>
        <v>-42675.6</v>
      </c>
      <c r="H28" s="31">
        <f t="shared" si="7"/>
        <v>-8624</v>
      </c>
      <c r="I28" s="31">
        <f t="shared" si="7"/>
        <v>-47775.2</v>
      </c>
      <c r="J28" s="31">
        <f t="shared" si="7"/>
        <v>-33646.8</v>
      </c>
      <c r="K28" s="31">
        <f t="shared" si="7"/>
        <v>-32520.4</v>
      </c>
      <c r="L28" s="31">
        <f t="shared" si="7"/>
        <v>-26954.4</v>
      </c>
      <c r="M28" s="31">
        <f t="shared" si="7"/>
        <v>-14938</v>
      </c>
      <c r="N28" s="31">
        <f t="shared" si="7"/>
        <v>-13824.8</v>
      </c>
      <c r="O28" s="31">
        <f t="shared" si="7"/>
        <v>-384824.00000000006</v>
      </c>
    </row>
    <row r="29" spans="1:26" ht="18.75" customHeight="1">
      <c r="A29" s="27" t="s">
        <v>41</v>
      </c>
      <c r="B29" s="16">
        <f>ROUND((-B9)*$G$3,2)</f>
        <v>-47388</v>
      </c>
      <c r="C29" s="16">
        <f aca="true" t="shared" si="8" ref="C29:N29">ROUND((-C9)*$G$3,2)</f>
        <v>-48259.2</v>
      </c>
      <c r="D29" s="16">
        <f t="shared" si="8"/>
        <v>-36775.2</v>
      </c>
      <c r="E29" s="16">
        <f t="shared" si="8"/>
        <v>-7141.2</v>
      </c>
      <c r="F29" s="16">
        <f t="shared" si="8"/>
        <v>-24301.2</v>
      </c>
      <c r="G29" s="16">
        <f t="shared" si="8"/>
        <v>-42675.6</v>
      </c>
      <c r="H29" s="16">
        <f t="shared" si="8"/>
        <v>-8624</v>
      </c>
      <c r="I29" s="16">
        <f t="shared" si="8"/>
        <v>-47775.2</v>
      </c>
      <c r="J29" s="16">
        <f t="shared" si="8"/>
        <v>-33646.8</v>
      </c>
      <c r="K29" s="16">
        <f t="shared" si="8"/>
        <v>-32520.4</v>
      </c>
      <c r="L29" s="16">
        <f t="shared" si="8"/>
        <v>-26954.4</v>
      </c>
      <c r="M29" s="16">
        <f t="shared" si="8"/>
        <v>-14938</v>
      </c>
      <c r="N29" s="16">
        <f t="shared" si="8"/>
        <v>-13824.8</v>
      </c>
      <c r="O29" s="32">
        <f aca="true" t="shared" si="9" ref="O29:O47">SUM(B29:N29)</f>
        <v>-384824.00000000006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-198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-21656.22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-21854.22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-198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-198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-21656.22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-21656.22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-3427.06</v>
      </c>
      <c r="E42" s="35">
        <v>0</v>
      </c>
      <c r="F42" s="35">
        <v>0</v>
      </c>
      <c r="G42" s="35">
        <v>0</v>
      </c>
      <c r="H42" s="35">
        <v>-1082.81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-4509.87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986016.6100000001</v>
      </c>
      <c r="C45" s="36">
        <f t="shared" si="11"/>
        <v>728098.8500000001</v>
      </c>
      <c r="D45" s="36">
        <f t="shared" si="11"/>
        <v>664820.7399999999</v>
      </c>
      <c r="E45" s="36">
        <f t="shared" si="11"/>
        <v>202415.00000000003</v>
      </c>
      <c r="F45" s="36">
        <f t="shared" si="11"/>
        <v>712731.17</v>
      </c>
      <c r="G45" s="36">
        <f t="shared" si="11"/>
        <v>955159.1499999999</v>
      </c>
      <c r="H45" s="36">
        <f t="shared" si="11"/>
        <v>190161.43</v>
      </c>
      <c r="I45" s="36">
        <f t="shared" si="11"/>
        <v>705472.89</v>
      </c>
      <c r="J45" s="36">
        <f t="shared" si="11"/>
        <v>655169.5499999999</v>
      </c>
      <c r="K45" s="36">
        <f t="shared" si="11"/>
        <v>856186.9199999999</v>
      </c>
      <c r="L45" s="36">
        <f t="shared" si="11"/>
        <v>810320.1399999999</v>
      </c>
      <c r="M45" s="36">
        <f t="shared" si="11"/>
        <v>444191.26</v>
      </c>
      <c r="N45" s="36">
        <f t="shared" si="11"/>
        <v>235523.23</v>
      </c>
      <c r="O45" s="36">
        <f>SUM(B45:N45)</f>
        <v>8146266.939999999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986016.6</v>
      </c>
      <c r="C51" s="51">
        <f t="shared" si="12"/>
        <v>728098.85</v>
      </c>
      <c r="D51" s="51">
        <f t="shared" si="12"/>
        <v>664820.74</v>
      </c>
      <c r="E51" s="51">
        <f t="shared" si="12"/>
        <v>202415</v>
      </c>
      <c r="F51" s="51">
        <f t="shared" si="12"/>
        <v>712731.17</v>
      </c>
      <c r="G51" s="51">
        <f t="shared" si="12"/>
        <v>955159.15</v>
      </c>
      <c r="H51" s="51">
        <f t="shared" si="12"/>
        <v>190161.44</v>
      </c>
      <c r="I51" s="51">
        <f t="shared" si="12"/>
        <v>705472.89</v>
      </c>
      <c r="J51" s="51">
        <f t="shared" si="12"/>
        <v>655169.55</v>
      </c>
      <c r="K51" s="51">
        <f t="shared" si="12"/>
        <v>856186.91</v>
      </c>
      <c r="L51" s="51">
        <f t="shared" si="12"/>
        <v>810320.14</v>
      </c>
      <c r="M51" s="51">
        <f t="shared" si="12"/>
        <v>444191.26</v>
      </c>
      <c r="N51" s="51">
        <f t="shared" si="12"/>
        <v>235523.24</v>
      </c>
      <c r="O51" s="36">
        <f t="shared" si="12"/>
        <v>8146266.9399999995</v>
      </c>
      <c r="Q51"/>
    </row>
    <row r="52" spans="1:18" ht="18.75" customHeight="1">
      <c r="A52" s="26" t="s">
        <v>57</v>
      </c>
      <c r="B52" s="51">
        <v>814009.01</v>
      </c>
      <c r="C52" s="51">
        <v>532017.88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1346026.8900000001</v>
      </c>
      <c r="P52"/>
      <c r="Q52"/>
      <c r="R52" s="43"/>
    </row>
    <row r="53" spans="1:16" ht="18.75" customHeight="1">
      <c r="A53" s="26" t="s">
        <v>58</v>
      </c>
      <c r="B53" s="51">
        <v>172007.59</v>
      </c>
      <c r="C53" s="51">
        <v>196080.97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368088.56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664820.74</v>
      </c>
      <c r="E54" s="52">
        <v>0</v>
      </c>
      <c r="F54" s="52">
        <v>0</v>
      </c>
      <c r="G54" s="52">
        <v>0</v>
      </c>
      <c r="H54" s="51">
        <v>190161.44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854982.1799999999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202415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202415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712731.17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712731.17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955159.15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955159.15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705472.89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705472.89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655169.55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655169.55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856186.91</v>
      </c>
      <c r="L60" s="31">
        <v>810320.14</v>
      </c>
      <c r="M60" s="52">
        <v>0</v>
      </c>
      <c r="N60" s="52">
        <v>0</v>
      </c>
      <c r="O60" s="36">
        <f t="shared" si="13"/>
        <v>1666507.05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444191.26</v>
      </c>
      <c r="N61" s="52">
        <v>0</v>
      </c>
      <c r="O61" s="36">
        <f t="shared" si="13"/>
        <v>444191.26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235523.24</v>
      </c>
      <c r="O62" s="55">
        <f t="shared" si="13"/>
        <v>235523.24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2021-06-23T14:43:00Z</dcterms:modified>
  <cp:category/>
  <cp:version/>
  <cp:contentType/>
  <cp:contentStatus/>
</cp:coreProperties>
</file>