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<sst xmlns="http://schemas.openxmlformats.org/spreadsheetml/2006/main" count="80" uniqueCount="77">
  <si>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</si>
  <si>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</si>
  <si>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</si>
  <si>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</si>
  <si>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</si>
  <si>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</si>
  <si>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</si>
  <si>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</si>
  <si>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</si>
  <si>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</si>
  <si>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</si>
  <si>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</si>
  <si>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</si>
  <si>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</si>
  <si>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</si>
  <si>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</si>
  <si>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</si>
  <si>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</si>
  <si>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</si>
  <si>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</si>
  <si>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</si>
  <si>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</si>
  <si>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</si>
  <si>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</si>
  <si>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</si>
  <si>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</si>
  <si>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</si>
  <si>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</si>
  <si>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</si>
  <si>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</si>
  <si>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</si>
  <si>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</si>
  <si>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</si>
  <si>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</si>
  <si>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</si>
  <si>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</si>
  <si>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</si>
  <si>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</si>
  <si>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</si>
  <si>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</si>
  <si>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</si>
  <si>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</si>
  <si>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</si>
  <si>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</si>
  <si>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</si>
  <si>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</si>
  <si>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</si>
  <si>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</si>
  <si>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</si>
  <si>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</si>
  <si>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</si>
  <si>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</si>
  <si>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</si>
  <si>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</si>
  <si>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</si>
  <si>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</si>
  <si>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</si>
  <si>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</si>
  <si>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</si>
  <si>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</si>
  <si>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</si>
  <si>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</si>
  <si>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</si>
  <si>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</si>
  <si>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</si>
  <si>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</si>
  <si>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</si>
  <si>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</si>
  <si>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</si>
  <si>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</si>
  <si>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</si>
  <si>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</si>
  <si>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</si>
  <si>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15/06/21 - VENCIMENTO 22/06/21</t>
  </si>
  <si>
    <t>Nota: (1) Revisões do período de 19/03 a 03/12 20, lotes D3 e D7.</t>
  </si>
  <si>
    <t>5.2.10. Maggi Adm. de Consórcios LTDA</t>
  </si>
  <si>
    <t>5.3. Revisão de Remuneração pelo Transporte Coletivo (1)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</si>
</sst>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297617</v>
      </c>
      <c r="C7" s="9">
        <f t="shared" si="0"/>
        <v>212475</v>
      </c>
      <c r="D7" s="9">
        <f t="shared" si="0"/>
        <v>232980</v>
      </c>
      <c r="E7" s="9">
        <f t="shared" si="0"/>
        <v>50788</v>
      </c>
      <c r="F7" s="9">
        <f t="shared" si="0"/>
        <v>155080</v>
      </c>
      <c r="G7" s="9">
        <f t="shared" si="0"/>
        <v>276104</v>
      </c>
      <c r="H7" s="9">
        <f t="shared" si="0"/>
        <v>40239</v>
      </c>
      <c r="I7" s="9">
        <f t="shared" si="0"/>
        <v>208988</v>
      </c>
      <c r="J7" s="9">
        <f t="shared" si="0"/>
        <v>192579</v>
      </c>
      <c r="K7" s="9">
        <f t="shared" si="0"/>
        <v>276236</v>
      </c>
      <c r="L7" s="9">
        <f t="shared" si="0"/>
        <v>213806</v>
      </c>
      <c r="M7" s="9">
        <f t="shared" si="0"/>
        <v>97337</v>
      </c>
      <c r="N7" s="9">
        <f t="shared" si="0"/>
        <v>60372</v>
      </c>
      <c r="O7" s="9">
        <f t="shared" si="0"/>
        <v>2314601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11219</v>
      </c>
      <c r="C8" s="11">
        <f t="shared" si="1"/>
        <v>11372</v>
      </c>
      <c r="D8" s="11">
        <f t="shared" si="1"/>
        <v>8976</v>
      </c>
      <c r="E8" s="11">
        <f t="shared" si="1"/>
        <v>1730</v>
      </c>
      <c r="F8" s="11">
        <f t="shared" si="1"/>
        <v>5645</v>
      </c>
      <c r="G8" s="11">
        <f t="shared" si="1"/>
        <v>10392</v>
      </c>
      <c r="H8" s="11">
        <f t="shared" si="1"/>
        <v>2071</v>
      </c>
      <c r="I8" s="11">
        <f t="shared" si="1"/>
        <v>11626</v>
      </c>
      <c r="J8" s="11">
        <f t="shared" si="1"/>
        <v>8330</v>
      </c>
      <c r="K8" s="11">
        <f t="shared" si="1"/>
        <v>7792</v>
      </c>
      <c r="L8" s="11">
        <f t="shared" si="1"/>
        <v>6888</v>
      </c>
      <c r="M8" s="11">
        <f t="shared" si="1"/>
        <v>3321</v>
      </c>
      <c r="N8" s="11">
        <f t="shared" si="1"/>
        <v>3236</v>
      </c>
      <c r="O8" s="11">
        <f t="shared" si="1"/>
        <v>92598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11219</v>
      </c>
      <c r="C9" s="11">
        <v>11372</v>
      </c>
      <c r="D9" s="11">
        <v>8976</v>
      </c>
      <c r="E9" s="11">
        <v>1730</v>
      </c>
      <c r="F9" s="11">
        <v>5645</v>
      </c>
      <c r="G9" s="11">
        <v>10392</v>
      </c>
      <c r="H9" s="11">
        <v>2067</v>
      </c>
      <c r="I9" s="11">
        <v>11626</v>
      </c>
      <c r="J9" s="11">
        <v>8330</v>
      </c>
      <c r="K9" s="11">
        <v>7786</v>
      </c>
      <c r="L9" s="11">
        <v>6888</v>
      </c>
      <c r="M9" s="11">
        <v>3318</v>
      </c>
      <c r="N9" s="11">
        <v>3236</v>
      </c>
      <c r="O9" s="11">
        <f>SUM(B9:N9)</f>
        <v>92585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4</v>
      </c>
      <c r="I10" s="13">
        <v>0</v>
      </c>
      <c r="J10" s="13">
        <v>0</v>
      </c>
      <c r="K10" s="13">
        <v>6</v>
      </c>
      <c r="L10" s="13">
        <v>0</v>
      </c>
      <c r="M10" s="13">
        <v>3</v>
      </c>
      <c r="N10" s="13">
        <v>0</v>
      </c>
      <c r="O10" s="11">
        <f>SUM(B10:N10)</f>
        <v>13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286398</v>
      </c>
      <c r="C11" s="13">
        <v>201103</v>
      </c>
      <c r="D11" s="13">
        <v>224004</v>
      </c>
      <c r="E11" s="13">
        <v>49058</v>
      </c>
      <c r="F11" s="13">
        <v>149435</v>
      </c>
      <c r="G11" s="13">
        <v>265712</v>
      </c>
      <c r="H11" s="13">
        <v>38168</v>
      </c>
      <c r="I11" s="13">
        <v>197362</v>
      </c>
      <c r="J11" s="13">
        <v>184249</v>
      </c>
      <c r="K11" s="13">
        <v>268444</v>
      </c>
      <c r="L11" s="13">
        <v>206918</v>
      </c>
      <c r="M11" s="13">
        <v>94016</v>
      </c>
      <c r="N11" s="13">
        <v>57136</v>
      </c>
      <c r="O11" s="11">
        <f>SUM(B11:N11)</f>
        <v>2222003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1.461089175552185</v>
      </c>
      <c r="C15" s="19">
        <v>1.512549038132095</v>
      </c>
      <c r="D15" s="19">
        <v>1.414431951817864</v>
      </c>
      <c r="E15" s="19">
        <v>1.110118855738673</v>
      </c>
      <c r="F15" s="19">
        <v>1.949952479245066</v>
      </c>
      <c r="G15" s="19">
        <v>1.806278633981856</v>
      </c>
      <c r="H15" s="19">
        <v>2.055187537568597</v>
      </c>
      <c r="I15" s="19">
        <v>1.51592954248604</v>
      </c>
      <c r="J15" s="19">
        <v>1.482614312540695</v>
      </c>
      <c r="K15" s="19">
        <v>1.39891359810153</v>
      </c>
      <c r="L15" s="19">
        <v>1.488266416511711</v>
      </c>
      <c r="M15" s="19">
        <v>1.546830049394166</v>
      </c>
      <c r="N15" s="19">
        <v>1.520304104709439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1035726.37</v>
      </c>
      <c r="C17" s="24">
        <f aca="true" t="shared" si="2" ref="C17:N17">C18+C19+C20+C21+C22+C23+C24+C25</f>
        <v>777534.45</v>
      </c>
      <c r="D17" s="24">
        <f t="shared" si="2"/>
        <v>689490.8299999998</v>
      </c>
      <c r="E17" s="24">
        <f t="shared" si="2"/>
        <v>205574.62000000005</v>
      </c>
      <c r="F17" s="24">
        <f t="shared" si="2"/>
        <v>733369.5899999999</v>
      </c>
      <c r="G17" s="24">
        <f t="shared" si="2"/>
        <v>997342.8300000001</v>
      </c>
      <c r="H17" s="24">
        <f t="shared" si="2"/>
        <v>217730.31</v>
      </c>
      <c r="I17" s="24">
        <f t="shared" si="2"/>
        <v>757113.4199999999</v>
      </c>
      <c r="J17" s="24">
        <f t="shared" si="2"/>
        <v>678749.52</v>
      </c>
      <c r="K17" s="24">
        <f t="shared" si="2"/>
        <v>891151.7599999999</v>
      </c>
      <c r="L17" s="24">
        <f t="shared" si="2"/>
        <v>838986.9999999999</v>
      </c>
      <c r="M17" s="24">
        <f t="shared" si="2"/>
        <v>459013.12000000005</v>
      </c>
      <c r="N17" s="24">
        <f t="shared" si="2"/>
        <v>248770.29000000004</v>
      </c>
      <c r="O17" s="24">
        <f>O18+O19+O20+O21+O22+O23+O24+O25</f>
        <v>8530554.110000001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656305.01</v>
      </c>
      <c r="C18" s="30">
        <f t="shared" si="3"/>
        <v>483911.81</v>
      </c>
      <c r="D18" s="30">
        <f t="shared" si="3"/>
        <v>465237.76</v>
      </c>
      <c r="E18" s="30">
        <f t="shared" si="3"/>
        <v>173496.89</v>
      </c>
      <c r="F18" s="30">
        <f t="shared" si="3"/>
        <v>358808.6</v>
      </c>
      <c r="G18" s="30">
        <f t="shared" si="3"/>
        <v>525149.81</v>
      </c>
      <c r="H18" s="30">
        <f t="shared" si="3"/>
        <v>102621.52</v>
      </c>
      <c r="I18" s="30">
        <f t="shared" si="3"/>
        <v>472187.49</v>
      </c>
      <c r="J18" s="30">
        <f t="shared" si="3"/>
        <v>437943.9</v>
      </c>
      <c r="K18" s="30">
        <f t="shared" si="3"/>
        <v>594211.26</v>
      </c>
      <c r="L18" s="30">
        <f t="shared" si="3"/>
        <v>523439.85</v>
      </c>
      <c r="M18" s="30">
        <f t="shared" si="3"/>
        <v>275288.5</v>
      </c>
      <c r="N18" s="30">
        <f t="shared" si="3"/>
        <v>154304.79</v>
      </c>
      <c r="O18" s="30">
        <f aca="true" t="shared" si="4" ref="O18:O25">SUM(B18:N18)</f>
        <v>5222907.19</v>
      </c>
    </row>
    <row r="19" spans="1:23" ht="18.75" customHeight="1">
      <c r="A19" s="26" t="s">
        <v>35</v>
      </c>
      <c r="B19" s="30">
        <f>IF(B15&lt;&gt;0,ROUND((B15-1)*B18,2),0)</f>
        <v>302615.14</v>
      </c>
      <c r="C19" s="30">
        <f aca="true" t="shared" si="5" ref="C19:N19">IF(C15&lt;&gt;0,ROUND((C15-1)*C18,2),0)</f>
        <v>248028.53</v>
      </c>
      <c r="D19" s="30">
        <f t="shared" si="5"/>
        <v>192809.39</v>
      </c>
      <c r="E19" s="30">
        <f t="shared" si="5"/>
        <v>19105.28</v>
      </c>
      <c r="F19" s="30">
        <f t="shared" si="5"/>
        <v>340851.12</v>
      </c>
      <c r="G19" s="30">
        <f t="shared" si="5"/>
        <v>423417.07</v>
      </c>
      <c r="H19" s="30">
        <f t="shared" si="5"/>
        <v>108284.95</v>
      </c>
      <c r="I19" s="30">
        <f t="shared" si="5"/>
        <v>243615.48</v>
      </c>
      <c r="J19" s="30">
        <f t="shared" si="5"/>
        <v>211357.99</v>
      </c>
      <c r="K19" s="30">
        <f t="shared" si="5"/>
        <v>237038.95</v>
      </c>
      <c r="L19" s="30">
        <f t="shared" si="5"/>
        <v>255578.1</v>
      </c>
      <c r="M19" s="30">
        <f t="shared" si="5"/>
        <v>150536.02</v>
      </c>
      <c r="N19" s="30">
        <f t="shared" si="5"/>
        <v>80285.42</v>
      </c>
      <c r="O19" s="30">
        <f t="shared" si="4"/>
        <v>2813523.44</v>
      </c>
      <c r="W19" s="62"/>
    </row>
    <row r="20" spans="1:15" ht="18.75" customHeight="1">
      <c r="A20" s="26" t="s">
        <v>36</v>
      </c>
      <c r="B20" s="30">
        <v>37727.59</v>
      </c>
      <c r="C20" s="30">
        <v>27745.08</v>
      </c>
      <c r="D20" s="30">
        <v>18742.09</v>
      </c>
      <c r="E20" s="30">
        <v>7435.64</v>
      </c>
      <c r="F20" s="30">
        <v>18690.99</v>
      </c>
      <c r="G20" s="30">
        <v>28406.69</v>
      </c>
      <c r="H20" s="30">
        <v>4166.73</v>
      </c>
      <c r="I20" s="30">
        <v>14923.12</v>
      </c>
      <c r="J20" s="30">
        <v>23987.54</v>
      </c>
      <c r="K20" s="30">
        <v>34904.75</v>
      </c>
      <c r="L20" s="30">
        <v>33900.34</v>
      </c>
      <c r="M20" s="30">
        <v>14318.77</v>
      </c>
      <c r="N20" s="30">
        <v>7788.01</v>
      </c>
      <c r="O20" s="30">
        <f t="shared" si="4"/>
        <v>272737.34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-440.6</v>
      </c>
      <c r="C22" s="30">
        <v>0</v>
      </c>
      <c r="D22" s="30">
        <v>-5877.13</v>
      </c>
      <c r="E22" s="30">
        <v>0</v>
      </c>
      <c r="F22" s="30">
        <v>-3002.67</v>
      </c>
      <c r="G22" s="30">
        <v>0</v>
      </c>
      <c r="H22" s="30">
        <v>-3192.67</v>
      </c>
      <c r="I22" s="30">
        <v>0</v>
      </c>
      <c r="J22" s="30">
        <v>-7620.87</v>
      </c>
      <c r="K22" s="30">
        <v>-1562</v>
      </c>
      <c r="L22" s="30">
        <v>-303.07</v>
      </c>
      <c r="M22" s="30">
        <v>0</v>
      </c>
      <c r="N22" s="30">
        <v>0</v>
      </c>
      <c r="O22" s="30">
        <f t="shared" si="4"/>
        <v>-21999.010000000002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-2418.93</v>
      </c>
      <c r="E23" s="30">
        <v>-439.8</v>
      </c>
      <c r="F23" s="30">
        <v>-79.4</v>
      </c>
      <c r="G23" s="30">
        <v>-85.7</v>
      </c>
      <c r="H23" s="30">
        <v>-498.42</v>
      </c>
      <c r="I23" s="30">
        <v>0</v>
      </c>
      <c r="J23" s="30">
        <v>-3621.58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-7143.83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36747.35</v>
      </c>
      <c r="C25" s="30">
        <v>15077.15</v>
      </c>
      <c r="D25" s="30">
        <v>19611.71</v>
      </c>
      <c r="E25" s="30">
        <v>4590.67</v>
      </c>
      <c r="F25" s="30">
        <v>16715.01</v>
      </c>
      <c r="G25" s="30">
        <v>19069.02</v>
      </c>
      <c r="H25" s="30">
        <v>4962.26</v>
      </c>
      <c r="I25" s="30">
        <v>25001.39</v>
      </c>
      <c r="J25" s="30">
        <v>15316.6</v>
      </c>
      <c r="K25" s="30">
        <v>25172.86</v>
      </c>
      <c r="L25" s="30">
        <v>24985.84</v>
      </c>
      <c r="M25" s="30">
        <v>17483.89</v>
      </c>
      <c r="N25" s="30">
        <v>5006.13</v>
      </c>
      <c r="O25" s="30">
        <f t="shared" si="4"/>
        <v>229739.88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-49363.6</v>
      </c>
      <c r="C27" s="30">
        <f>+C28+C30+C42+C43+C46-C47</f>
        <v>-50036.8</v>
      </c>
      <c r="D27" s="30">
        <f t="shared" si="6"/>
        <v>-42843.8</v>
      </c>
      <c r="E27" s="30">
        <f t="shared" si="6"/>
        <v>-7612</v>
      </c>
      <c r="F27" s="30">
        <f t="shared" si="6"/>
        <v>-24838</v>
      </c>
      <c r="G27" s="30">
        <f t="shared" si="6"/>
        <v>-45724.8</v>
      </c>
      <c r="H27" s="30">
        <f t="shared" si="6"/>
        <v>-31435.45</v>
      </c>
      <c r="I27" s="30">
        <f t="shared" si="6"/>
        <v>-51154.4</v>
      </c>
      <c r="J27" s="30">
        <f t="shared" si="6"/>
        <v>-36652</v>
      </c>
      <c r="K27" s="30">
        <f t="shared" si="6"/>
        <v>-34258.4</v>
      </c>
      <c r="L27" s="30">
        <f t="shared" si="6"/>
        <v>-30307.2</v>
      </c>
      <c r="M27" s="30">
        <f t="shared" si="6"/>
        <v>-14599.2</v>
      </c>
      <c r="N27" s="30">
        <f t="shared" si="6"/>
        <v>-14238.4</v>
      </c>
      <c r="O27" s="30">
        <f t="shared" si="6"/>
        <v>-433064.05000000005</v>
      </c>
    </row>
    <row r="28" spans="1:15" ht="18.75" customHeight="1">
      <c r="A28" s="26" t="s">
        <v>40</v>
      </c>
      <c r="B28" s="31">
        <f>+B29</f>
        <v>-49363.6</v>
      </c>
      <c r="C28" s="31">
        <f>+C29</f>
        <v>-50036.8</v>
      </c>
      <c r="D28" s="31">
        <f aca="true" t="shared" si="7" ref="D28:O28">+D29</f>
        <v>-39494.4</v>
      </c>
      <c r="E28" s="31">
        <f t="shared" si="7"/>
        <v>-7612</v>
      </c>
      <c r="F28" s="31">
        <f t="shared" si="7"/>
        <v>-24838</v>
      </c>
      <c r="G28" s="31">
        <f t="shared" si="7"/>
        <v>-45724.8</v>
      </c>
      <c r="H28" s="31">
        <f t="shared" si="7"/>
        <v>-9094.8</v>
      </c>
      <c r="I28" s="31">
        <f t="shared" si="7"/>
        <v>-51154.4</v>
      </c>
      <c r="J28" s="31">
        <f t="shared" si="7"/>
        <v>-36652</v>
      </c>
      <c r="K28" s="31">
        <f t="shared" si="7"/>
        <v>-34258.4</v>
      </c>
      <c r="L28" s="31">
        <f t="shared" si="7"/>
        <v>-30307.2</v>
      </c>
      <c r="M28" s="31">
        <f t="shared" si="7"/>
        <v>-14599.2</v>
      </c>
      <c r="N28" s="31">
        <f t="shared" si="7"/>
        <v>-14238.4</v>
      </c>
      <c r="O28" s="31">
        <f t="shared" si="7"/>
        <v>-407374.00000000006</v>
      </c>
    </row>
    <row r="29" spans="1:26" ht="18.75" customHeight="1">
      <c r="A29" s="27" t="s">
        <v>41</v>
      </c>
      <c r="B29" s="16">
        <f>ROUND((-B9)*$G$3,2)</f>
        <v>-49363.6</v>
      </c>
      <c r="C29" s="16">
        <f aca="true" t="shared" si="8" ref="C29:N29">ROUND((-C9)*$G$3,2)</f>
        <v>-50036.8</v>
      </c>
      <c r="D29" s="16">
        <f t="shared" si="8"/>
        <v>-39494.4</v>
      </c>
      <c r="E29" s="16">
        <f t="shared" si="8"/>
        <v>-7612</v>
      </c>
      <c r="F29" s="16">
        <f t="shared" si="8"/>
        <v>-24838</v>
      </c>
      <c r="G29" s="16">
        <f t="shared" si="8"/>
        <v>-45724.8</v>
      </c>
      <c r="H29" s="16">
        <f t="shared" si="8"/>
        <v>-9094.8</v>
      </c>
      <c r="I29" s="16">
        <f t="shared" si="8"/>
        <v>-51154.4</v>
      </c>
      <c r="J29" s="16">
        <f t="shared" si="8"/>
        <v>-36652</v>
      </c>
      <c r="K29" s="16">
        <f t="shared" si="8"/>
        <v>-34258.4</v>
      </c>
      <c r="L29" s="16">
        <f t="shared" si="8"/>
        <v>-30307.2</v>
      </c>
      <c r="M29" s="16">
        <f t="shared" si="8"/>
        <v>-14599.2</v>
      </c>
      <c r="N29" s="16">
        <f t="shared" si="8"/>
        <v>-14238.4</v>
      </c>
      <c r="O29" s="32">
        <f aca="true" t="shared" si="9" ref="O29:O47">SUM(B29:N29)</f>
        <v>-407374.00000000006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 aca="true" t="shared" si="10" ref="B30:N30">SUM(B31:B40)</f>
        <v>0</v>
      </c>
      <c r="C30" s="31">
        <f t="shared" si="10"/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-21276.81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>SUM(O31:O40)</f>
        <v>-21276.81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75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-21276.81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-21276.81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76</v>
      </c>
      <c r="B42" s="35">
        <v>0</v>
      </c>
      <c r="C42" s="35">
        <v>0</v>
      </c>
      <c r="D42" s="35">
        <v>-3349.4</v>
      </c>
      <c r="E42" s="35">
        <v>0</v>
      </c>
      <c r="F42" s="35">
        <v>0</v>
      </c>
      <c r="G42" s="35">
        <v>0</v>
      </c>
      <c r="H42" s="35">
        <v>-1063.84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-4413.24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986362.77</v>
      </c>
      <c r="C45" s="36">
        <f t="shared" si="11"/>
        <v>727497.6499999999</v>
      </c>
      <c r="D45" s="36">
        <f t="shared" si="11"/>
        <v>646647.0299999998</v>
      </c>
      <c r="E45" s="36">
        <f t="shared" si="11"/>
        <v>197962.62000000005</v>
      </c>
      <c r="F45" s="36">
        <f t="shared" si="11"/>
        <v>708531.5899999999</v>
      </c>
      <c r="G45" s="36">
        <f t="shared" si="11"/>
        <v>951618.03</v>
      </c>
      <c r="H45" s="36">
        <f t="shared" si="11"/>
        <v>186294.86</v>
      </c>
      <c r="I45" s="36">
        <f t="shared" si="11"/>
        <v>705959.0199999999</v>
      </c>
      <c r="J45" s="36">
        <f t="shared" si="11"/>
        <v>642097.52</v>
      </c>
      <c r="K45" s="36">
        <f t="shared" si="11"/>
        <v>856893.3599999999</v>
      </c>
      <c r="L45" s="36">
        <f t="shared" si="11"/>
        <v>808679.7999999999</v>
      </c>
      <c r="M45" s="36">
        <f t="shared" si="11"/>
        <v>444413.92000000004</v>
      </c>
      <c r="N45" s="36">
        <f t="shared" si="11"/>
        <v>234531.89000000004</v>
      </c>
      <c r="O45" s="36">
        <f>SUM(B45:N45)</f>
        <v>8097490.059999999</v>
      </c>
      <c r="P45"/>
      <c r="Q45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986362.77</v>
      </c>
      <c r="C51" s="51">
        <f t="shared" si="12"/>
        <v>727497.66</v>
      </c>
      <c r="D51" s="51">
        <f t="shared" si="12"/>
        <v>646647.04</v>
      </c>
      <c r="E51" s="51">
        <f t="shared" si="12"/>
        <v>197962.62</v>
      </c>
      <c r="F51" s="51">
        <f t="shared" si="12"/>
        <v>708531.58</v>
      </c>
      <c r="G51" s="51">
        <f t="shared" si="12"/>
        <v>951618.03</v>
      </c>
      <c r="H51" s="51">
        <f t="shared" si="12"/>
        <v>186294.86</v>
      </c>
      <c r="I51" s="51">
        <f t="shared" si="12"/>
        <v>705959.01</v>
      </c>
      <c r="J51" s="51">
        <f t="shared" si="12"/>
        <v>642097.53</v>
      </c>
      <c r="K51" s="51">
        <f t="shared" si="12"/>
        <v>856893.36</v>
      </c>
      <c r="L51" s="51">
        <f t="shared" si="12"/>
        <v>808679.8</v>
      </c>
      <c r="M51" s="51">
        <f t="shared" si="12"/>
        <v>444413.93</v>
      </c>
      <c r="N51" s="51">
        <f t="shared" si="12"/>
        <v>234531.89</v>
      </c>
      <c r="O51" s="36">
        <f t="shared" si="12"/>
        <v>8097490.08</v>
      </c>
      <c r="Q51"/>
    </row>
    <row r="52" spans="1:18" ht="18.75" customHeight="1">
      <c r="A52" s="26" t="s">
        <v>57</v>
      </c>
      <c r="B52" s="51">
        <v>814292.46</v>
      </c>
      <c r="C52" s="51">
        <v>531582.02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1345874.48</v>
      </c>
      <c r="P52"/>
      <c r="Q52"/>
      <c r="R52" s="43"/>
    </row>
    <row r="53" spans="1:16" ht="18.75" customHeight="1">
      <c r="A53" s="26" t="s">
        <v>58</v>
      </c>
      <c r="B53" s="51">
        <v>172070.31</v>
      </c>
      <c r="C53" s="51">
        <v>195915.64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367985.95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646647.04</v>
      </c>
      <c r="E54" s="52">
        <v>0</v>
      </c>
      <c r="F54" s="52">
        <v>0</v>
      </c>
      <c r="G54" s="52">
        <v>0</v>
      </c>
      <c r="H54" s="51">
        <v>186294.86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832941.9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197962.62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197962.62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708531.58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708531.58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951618.03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951618.03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705959.01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705959.01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642097.53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642097.53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856893.36</v>
      </c>
      <c r="L60" s="31">
        <v>808679.8</v>
      </c>
      <c r="M60" s="52">
        <v>0</v>
      </c>
      <c r="N60" s="52">
        <v>0</v>
      </c>
      <c r="O60" s="36">
        <f t="shared" si="13"/>
        <v>1665573.1600000001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444413.93</v>
      </c>
      <c r="N61" s="52">
        <v>0</v>
      </c>
      <c r="O61" s="36">
        <f t="shared" si="13"/>
        <v>444413.93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234531.89</v>
      </c>
      <c r="O62" s="55">
        <f t="shared" si="13"/>
        <v>234531.89</v>
      </c>
      <c r="P62"/>
      <c r="S62"/>
      <c r="Z62"/>
    </row>
    <row r="63" spans="1:12" ht="21" customHeight="1">
      <c r="A63" s="56" t="s">
        <v>74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2021-06-21T18:24:31Z</dcterms:modified>
  <cp:category/>
  <cp:version/>
  <cp:contentType/>
  <cp:contentStatus/>
</cp:coreProperties>
</file>