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<sst xmlns="http://schemas.openxmlformats.org/spreadsheetml/2006/main" count="80" uniqueCount="77">
  <si>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</si>
  <si>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</si>
  <si>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</si>
  <si>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</si>
  <si>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</si>
  <si>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</si>
  <si>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</si>
  <si>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</si>
  <si>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</si>
  <si>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</si>
  <si>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</si>
  <si>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</si>
  <si>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</si>
  <si>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</si>
  <si>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</si>
  <si>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</si>
  <si>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</si>
  <si>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</si>
  <si>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</si>
  <si>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</si>
  <si>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</si>
  <si>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</si>
  <si>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</si>
  <si>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</si>
  <si>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</si>
  <si>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</si>
  <si>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</si>
  <si>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</si>
  <si>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</si>
  <si>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</si>
  <si>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</si>
  <si>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</si>
  <si>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</si>
  <si>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</si>
  <si>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</si>
  <si>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</si>
  <si>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</si>
  <si>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</si>
  <si>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</si>
  <si>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</si>
  <si>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</si>
  <si>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</si>
  <si>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</si>
  <si>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</si>
  <si>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</si>
  <si>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</si>
  <si>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</si>
  <si>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</si>
  <si>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</si>
  <si>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</si>
  <si>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</si>
  <si>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</si>
  <si>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</si>
  <si>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</si>
  <si>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</si>
  <si>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</si>
  <si>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</si>
  <si>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</si>
  <si>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</si>
  <si>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</si>
  <si>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</si>
  <si>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</si>
  <si>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</si>
  <si>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</si>
  <si>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</si>
  <si>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</si>
  <si>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</si>
  <si>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</si>
  <si>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</si>
  <si>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</si>
  <si>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</si>
  <si>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</si>
  <si>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</si>
  <si>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13/06/21 - VENCIMENTO 18/06/21</t>
  </si>
  <si>
    <t>Nota: (1) Revisões do período de 19/03 a 03/12 20, lotes D3 e D7.</t>
  </si>
  <si>
    <t>5.2.10. Maggi Adm. de Consórcios LTDA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</si>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</sst>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111642</v>
      </c>
      <c r="C7" s="9">
        <f t="shared" si="0"/>
        <v>72957</v>
      </c>
      <c r="D7" s="9">
        <f t="shared" si="0"/>
        <v>87866</v>
      </c>
      <c r="E7" s="9">
        <f t="shared" si="0"/>
        <v>16332</v>
      </c>
      <c r="F7" s="9">
        <f t="shared" si="0"/>
        <v>65217</v>
      </c>
      <c r="G7" s="9">
        <f t="shared" si="0"/>
        <v>93153</v>
      </c>
      <c r="H7" s="9">
        <f t="shared" si="0"/>
        <v>10264</v>
      </c>
      <c r="I7" s="9">
        <f t="shared" si="0"/>
        <v>67372</v>
      </c>
      <c r="J7" s="9">
        <f t="shared" si="0"/>
        <v>72055</v>
      </c>
      <c r="K7" s="9">
        <f t="shared" si="0"/>
        <v>106615</v>
      </c>
      <c r="L7" s="9">
        <f t="shared" si="0"/>
        <v>83273</v>
      </c>
      <c r="M7" s="9">
        <f t="shared" si="0"/>
        <v>32981</v>
      </c>
      <c r="N7" s="9">
        <f t="shared" si="0"/>
        <v>18215</v>
      </c>
      <c r="O7" s="9">
        <f t="shared" si="0"/>
        <v>837942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7155</v>
      </c>
      <c r="C8" s="11">
        <f t="shared" si="1"/>
        <v>5987</v>
      </c>
      <c r="D8" s="11">
        <f t="shared" si="1"/>
        <v>6052</v>
      </c>
      <c r="E8" s="11">
        <f t="shared" si="1"/>
        <v>782</v>
      </c>
      <c r="F8" s="11">
        <f t="shared" si="1"/>
        <v>4111</v>
      </c>
      <c r="G8" s="11">
        <f t="shared" si="1"/>
        <v>5783</v>
      </c>
      <c r="H8" s="11">
        <f t="shared" si="1"/>
        <v>779</v>
      </c>
      <c r="I8" s="11">
        <f t="shared" si="1"/>
        <v>5969</v>
      </c>
      <c r="J8" s="11">
        <f t="shared" si="1"/>
        <v>4599</v>
      </c>
      <c r="K8" s="11">
        <f t="shared" si="1"/>
        <v>5610</v>
      </c>
      <c r="L8" s="11">
        <f t="shared" si="1"/>
        <v>4408</v>
      </c>
      <c r="M8" s="11">
        <f t="shared" si="1"/>
        <v>1795</v>
      </c>
      <c r="N8" s="11">
        <f t="shared" si="1"/>
        <v>1203</v>
      </c>
      <c r="O8" s="11">
        <f t="shared" si="1"/>
        <v>54233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7155</v>
      </c>
      <c r="C9" s="11">
        <v>5987</v>
      </c>
      <c r="D9" s="11">
        <v>6052</v>
      </c>
      <c r="E9" s="11">
        <v>782</v>
      </c>
      <c r="F9" s="11">
        <v>4111</v>
      </c>
      <c r="G9" s="11">
        <v>5783</v>
      </c>
      <c r="H9" s="11">
        <v>779</v>
      </c>
      <c r="I9" s="11">
        <v>5969</v>
      </c>
      <c r="J9" s="11">
        <v>4599</v>
      </c>
      <c r="K9" s="11">
        <v>5603</v>
      </c>
      <c r="L9" s="11">
        <v>4408</v>
      </c>
      <c r="M9" s="11">
        <v>1795</v>
      </c>
      <c r="N9" s="11">
        <v>1203</v>
      </c>
      <c r="O9" s="11">
        <f>SUM(B9:N9)</f>
        <v>54226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7</v>
      </c>
      <c r="L10" s="13">
        <v>0</v>
      </c>
      <c r="M10" s="13">
        <v>0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104487</v>
      </c>
      <c r="C11" s="13">
        <v>66970</v>
      </c>
      <c r="D11" s="13">
        <v>81814</v>
      </c>
      <c r="E11" s="13">
        <v>15550</v>
      </c>
      <c r="F11" s="13">
        <v>61106</v>
      </c>
      <c r="G11" s="13">
        <v>87370</v>
      </c>
      <c r="H11" s="13">
        <v>9485</v>
      </c>
      <c r="I11" s="13">
        <v>61403</v>
      </c>
      <c r="J11" s="13">
        <v>67456</v>
      </c>
      <c r="K11" s="13">
        <v>101005</v>
      </c>
      <c r="L11" s="13">
        <v>78865</v>
      </c>
      <c r="M11" s="13">
        <v>31186</v>
      </c>
      <c r="N11" s="13">
        <v>17012</v>
      </c>
      <c r="O11" s="11">
        <f>SUM(B11:N11)</f>
        <v>783709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1.431712257169672</v>
      </c>
      <c r="C15" s="19">
        <v>1.4824850714248</v>
      </c>
      <c r="D15" s="19">
        <v>1.339978458355151</v>
      </c>
      <c r="E15" s="19">
        <v>1.101943574253703</v>
      </c>
      <c r="F15" s="19">
        <v>1.837761518681727</v>
      </c>
      <c r="G15" s="19">
        <v>1.754252775623666</v>
      </c>
      <c r="H15" s="19">
        <v>2.077811556495417</v>
      </c>
      <c r="I15" s="19">
        <v>1.494714027795032</v>
      </c>
      <c r="J15" s="19">
        <v>1.423946368483097</v>
      </c>
      <c r="K15" s="19">
        <v>1.375331529319047</v>
      </c>
      <c r="L15" s="19">
        <v>1.474330034219661</v>
      </c>
      <c r="M15" s="19">
        <v>1.571666941391941</v>
      </c>
      <c r="N15" s="19">
        <v>1.452305607781081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410493.68</v>
      </c>
      <c r="C17" s="24">
        <f aca="true" t="shared" si="2" ref="C17:N17">C18+C19+C20+C21+C22+C23+C24+C25</f>
        <v>277850.60000000003</v>
      </c>
      <c r="D17" s="24">
        <f t="shared" si="2"/>
        <v>255917.20999999996</v>
      </c>
      <c r="E17" s="24">
        <f t="shared" si="2"/>
        <v>70808.01</v>
      </c>
      <c r="F17" s="24">
        <f t="shared" si="2"/>
        <v>303473.65</v>
      </c>
      <c r="G17" s="24">
        <f t="shared" si="2"/>
        <v>344920.2100000001</v>
      </c>
      <c r="H17" s="24">
        <f t="shared" si="2"/>
        <v>58521.12</v>
      </c>
      <c r="I17" s="24">
        <f t="shared" si="2"/>
        <v>263929.27</v>
      </c>
      <c r="J17" s="24">
        <f t="shared" si="2"/>
        <v>249283.65000000002</v>
      </c>
      <c r="K17" s="24">
        <f t="shared" si="2"/>
        <v>356979.25</v>
      </c>
      <c r="L17" s="24">
        <f t="shared" si="2"/>
        <v>343405.73000000004</v>
      </c>
      <c r="M17" s="24">
        <f t="shared" si="2"/>
        <v>172835.11</v>
      </c>
      <c r="N17" s="24">
        <f t="shared" si="2"/>
        <v>77306.28000000001</v>
      </c>
      <c r="O17" s="24">
        <f>O18+O19+O20+O21+O22+O23+O24+O25</f>
        <v>3185723.7700000005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246192.94</v>
      </c>
      <c r="C18" s="30">
        <f t="shared" si="3"/>
        <v>166159.57</v>
      </c>
      <c r="D18" s="30">
        <f t="shared" si="3"/>
        <v>175459.62</v>
      </c>
      <c r="E18" s="30">
        <f t="shared" si="3"/>
        <v>55791.75</v>
      </c>
      <c r="F18" s="30">
        <f t="shared" si="3"/>
        <v>150892.57</v>
      </c>
      <c r="G18" s="30">
        <f t="shared" si="3"/>
        <v>177177.01</v>
      </c>
      <c r="H18" s="30">
        <f t="shared" si="3"/>
        <v>26176.28</v>
      </c>
      <c r="I18" s="30">
        <f t="shared" si="3"/>
        <v>152220.3</v>
      </c>
      <c r="J18" s="30">
        <f t="shared" si="3"/>
        <v>163860.28</v>
      </c>
      <c r="K18" s="30">
        <f t="shared" si="3"/>
        <v>229339.53</v>
      </c>
      <c r="L18" s="30">
        <f t="shared" si="3"/>
        <v>203868.96</v>
      </c>
      <c r="M18" s="30">
        <f t="shared" si="3"/>
        <v>93276.86</v>
      </c>
      <c r="N18" s="30">
        <f t="shared" si="3"/>
        <v>46555.72</v>
      </c>
      <c r="O18" s="30">
        <f aca="true" t="shared" si="4" ref="O18:O25">SUM(B18:N18)</f>
        <v>1886971.3900000001</v>
      </c>
    </row>
    <row r="19" spans="1:23" ht="18.75" customHeight="1">
      <c r="A19" s="26" t="s">
        <v>35</v>
      </c>
      <c r="B19" s="30">
        <f>IF(B15&lt;&gt;0,ROUND((B15-1)*B18,2),0)</f>
        <v>106284.51</v>
      </c>
      <c r="C19" s="30">
        <f aca="true" t="shared" si="5" ref="C19:N19">IF(C15&lt;&gt;0,ROUND((C15-1)*C18,2),0)</f>
        <v>80169.51</v>
      </c>
      <c r="D19" s="30">
        <f t="shared" si="5"/>
        <v>59652.49</v>
      </c>
      <c r="E19" s="30">
        <f t="shared" si="5"/>
        <v>5687.61</v>
      </c>
      <c r="F19" s="30">
        <f t="shared" si="5"/>
        <v>126411.99</v>
      </c>
      <c r="G19" s="30">
        <f t="shared" si="5"/>
        <v>133636.25</v>
      </c>
      <c r="H19" s="30">
        <f t="shared" si="5"/>
        <v>28213.1</v>
      </c>
      <c r="I19" s="30">
        <f t="shared" si="5"/>
        <v>75305.52</v>
      </c>
      <c r="J19" s="30">
        <f t="shared" si="5"/>
        <v>69467.97</v>
      </c>
      <c r="K19" s="30">
        <f t="shared" si="5"/>
        <v>86078.36</v>
      </c>
      <c r="L19" s="30">
        <f t="shared" si="5"/>
        <v>96701.17</v>
      </c>
      <c r="M19" s="30">
        <f t="shared" si="5"/>
        <v>53323.3</v>
      </c>
      <c r="N19" s="30">
        <f t="shared" si="5"/>
        <v>21057.41</v>
      </c>
      <c r="O19" s="30">
        <f t="shared" si="4"/>
        <v>941989.1900000001</v>
      </c>
      <c r="W19" s="62"/>
    </row>
    <row r="20" spans="1:15" ht="18.75" customHeight="1">
      <c r="A20" s="26" t="s">
        <v>36</v>
      </c>
      <c r="B20" s="30">
        <v>18937.6</v>
      </c>
      <c r="C20" s="30">
        <v>13672.49</v>
      </c>
      <c r="D20" s="30">
        <v>9117.9</v>
      </c>
      <c r="E20" s="30">
        <v>3791.84</v>
      </c>
      <c r="F20" s="30">
        <v>11070.81</v>
      </c>
      <c r="G20" s="30">
        <v>13909.09</v>
      </c>
      <c r="H20" s="30">
        <v>1557.7</v>
      </c>
      <c r="I20" s="30">
        <v>10016.12</v>
      </c>
      <c r="J20" s="30">
        <v>11440.07</v>
      </c>
      <c r="K20" s="30">
        <v>16981.14</v>
      </c>
      <c r="L20" s="30">
        <v>16766.89</v>
      </c>
      <c r="M20" s="30">
        <v>7365.12</v>
      </c>
      <c r="N20" s="30">
        <v>3501.87</v>
      </c>
      <c r="O20" s="30">
        <f t="shared" si="4"/>
        <v>138128.63999999998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-3433.32</v>
      </c>
      <c r="E23" s="30">
        <v>-439.8</v>
      </c>
      <c r="F23" s="30">
        <v>0</v>
      </c>
      <c r="G23" s="30">
        <v>-257.1</v>
      </c>
      <c r="H23" s="30">
        <v>-581.49</v>
      </c>
      <c r="I23" s="30">
        <v>0</v>
      </c>
      <c r="J23" s="30">
        <v>-4566.34</v>
      </c>
      <c r="K23" s="30">
        <v>-416.58</v>
      </c>
      <c r="L23" s="30">
        <v>0</v>
      </c>
      <c r="M23" s="30">
        <v>0</v>
      </c>
      <c r="N23" s="30">
        <v>-200.79</v>
      </c>
      <c r="O23" s="30">
        <f t="shared" si="4"/>
        <v>-9895.42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-31482</v>
      </c>
      <c r="C27" s="30">
        <f>+C28+C30+C42+C43+C46-C47</f>
        <v>-26342.8</v>
      </c>
      <c r="D27" s="30">
        <f t="shared" si="6"/>
        <v>-27810.329999999998</v>
      </c>
      <c r="E27" s="30">
        <f t="shared" si="6"/>
        <v>-3440.8</v>
      </c>
      <c r="F27" s="30">
        <f t="shared" si="6"/>
        <v>-18088.4</v>
      </c>
      <c r="G27" s="30">
        <f t="shared" si="6"/>
        <v>-25445.2</v>
      </c>
      <c r="H27" s="30">
        <f t="shared" si="6"/>
        <v>-9051.28</v>
      </c>
      <c r="I27" s="30">
        <f t="shared" si="6"/>
        <v>-26263.6</v>
      </c>
      <c r="J27" s="30">
        <f t="shared" si="6"/>
        <v>-20235.6</v>
      </c>
      <c r="K27" s="30">
        <f t="shared" si="6"/>
        <v>-24653.2</v>
      </c>
      <c r="L27" s="30">
        <f t="shared" si="6"/>
        <v>-19395.2</v>
      </c>
      <c r="M27" s="30">
        <f t="shared" si="6"/>
        <v>-7898</v>
      </c>
      <c r="N27" s="30">
        <f t="shared" si="6"/>
        <v>-5293.2</v>
      </c>
      <c r="O27" s="30">
        <f t="shared" si="6"/>
        <v>-240043.7200000001</v>
      </c>
    </row>
    <row r="28" spans="1:15" ht="18.75" customHeight="1">
      <c r="A28" s="26" t="s">
        <v>40</v>
      </c>
      <c r="B28" s="31">
        <f>+B29</f>
        <v>-31482</v>
      </c>
      <c r="C28" s="31">
        <f>+C29</f>
        <v>-26342.8</v>
      </c>
      <c r="D28" s="31">
        <f aca="true" t="shared" si="7" ref="D28:O28">+D29</f>
        <v>-26628.8</v>
      </c>
      <c r="E28" s="31">
        <f t="shared" si="7"/>
        <v>-3440.8</v>
      </c>
      <c r="F28" s="31">
        <f t="shared" si="7"/>
        <v>-18088.4</v>
      </c>
      <c r="G28" s="31">
        <f t="shared" si="7"/>
        <v>-25445.2</v>
      </c>
      <c r="H28" s="31">
        <f t="shared" si="7"/>
        <v>-3427.6</v>
      </c>
      <c r="I28" s="31">
        <f t="shared" si="7"/>
        <v>-26263.6</v>
      </c>
      <c r="J28" s="31">
        <f t="shared" si="7"/>
        <v>-20235.6</v>
      </c>
      <c r="K28" s="31">
        <f t="shared" si="7"/>
        <v>-24653.2</v>
      </c>
      <c r="L28" s="31">
        <f t="shared" si="7"/>
        <v>-19395.2</v>
      </c>
      <c r="M28" s="31">
        <f t="shared" si="7"/>
        <v>-7898</v>
      </c>
      <c r="N28" s="31">
        <f t="shared" si="7"/>
        <v>-5293.2</v>
      </c>
      <c r="O28" s="31">
        <f t="shared" si="7"/>
        <v>-238594.40000000008</v>
      </c>
    </row>
    <row r="29" spans="1:26" ht="18.75" customHeight="1">
      <c r="A29" s="27" t="s">
        <v>41</v>
      </c>
      <c r="B29" s="16">
        <f>ROUND((-B9)*$G$3,2)</f>
        <v>-31482</v>
      </c>
      <c r="C29" s="16">
        <f aca="true" t="shared" si="8" ref="C29:N29">ROUND((-C9)*$G$3,2)</f>
        <v>-26342.8</v>
      </c>
      <c r="D29" s="16">
        <f t="shared" si="8"/>
        <v>-26628.8</v>
      </c>
      <c r="E29" s="16">
        <f t="shared" si="8"/>
        <v>-3440.8</v>
      </c>
      <c r="F29" s="16">
        <f t="shared" si="8"/>
        <v>-18088.4</v>
      </c>
      <c r="G29" s="16">
        <f t="shared" si="8"/>
        <v>-25445.2</v>
      </c>
      <c r="H29" s="16">
        <f t="shared" si="8"/>
        <v>-3427.6</v>
      </c>
      <c r="I29" s="16">
        <f t="shared" si="8"/>
        <v>-26263.6</v>
      </c>
      <c r="J29" s="16">
        <f t="shared" si="8"/>
        <v>-20235.6</v>
      </c>
      <c r="K29" s="16">
        <f t="shared" si="8"/>
        <v>-24653.2</v>
      </c>
      <c r="L29" s="16">
        <f t="shared" si="8"/>
        <v>-19395.2</v>
      </c>
      <c r="M29" s="16">
        <f t="shared" si="8"/>
        <v>-7898</v>
      </c>
      <c r="N29" s="16">
        <f t="shared" si="8"/>
        <v>-5293.2</v>
      </c>
      <c r="O29" s="32">
        <f aca="true" t="shared" si="9" ref="O29:O47">SUM(B29:N29)</f>
        <v>-238594.40000000008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-5355.89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-5355.89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-1181.53</v>
      </c>
      <c r="E42" s="35">
        <v>0</v>
      </c>
      <c r="F42" s="35">
        <v>0</v>
      </c>
      <c r="G42" s="35">
        <v>0</v>
      </c>
      <c r="H42" s="35">
        <v>-267.79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-1449.32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379011.68</v>
      </c>
      <c r="C45" s="36">
        <f t="shared" si="11"/>
        <v>251507.80000000005</v>
      </c>
      <c r="D45" s="36">
        <f t="shared" si="11"/>
        <v>228106.87999999998</v>
      </c>
      <c r="E45" s="36">
        <f t="shared" si="11"/>
        <v>67367.20999999999</v>
      </c>
      <c r="F45" s="36">
        <f t="shared" si="11"/>
        <v>285385.25</v>
      </c>
      <c r="G45" s="36">
        <f t="shared" si="11"/>
        <v>319475.01000000007</v>
      </c>
      <c r="H45" s="36">
        <f t="shared" si="11"/>
        <v>49469.840000000004</v>
      </c>
      <c r="I45" s="36">
        <f t="shared" si="11"/>
        <v>237665.67</v>
      </c>
      <c r="J45" s="36">
        <f t="shared" si="11"/>
        <v>229048.05000000002</v>
      </c>
      <c r="K45" s="36">
        <f t="shared" si="11"/>
        <v>332326.05</v>
      </c>
      <c r="L45" s="36">
        <f t="shared" si="11"/>
        <v>324010.53</v>
      </c>
      <c r="M45" s="36">
        <f t="shared" si="11"/>
        <v>164937.11</v>
      </c>
      <c r="N45" s="36">
        <f t="shared" si="11"/>
        <v>72013.08000000002</v>
      </c>
      <c r="O45" s="36">
        <f>SUM(B45:N45)</f>
        <v>2940324.1599999997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379011.67</v>
      </c>
      <c r="C51" s="51">
        <f t="shared" si="12"/>
        <v>251507.8</v>
      </c>
      <c r="D51" s="51">
        <f t="shared" si="12"/>
        <v>228106.87</v>
      </c>
      <c r="E51" s="51">
        <f t="shared" si="12"/>
        <v>67367.21</v>
      </c>
      <c r="F51" s="51">
        <f t="shared" si="12"/>
        <v>285385.25</v>
      </c>
      <c r="G51" s="51">
        <f t="shared" si="12"/>
        <v>319475</v>
      </c>
      <c r="H51" s="51">
        <f t="shared" si="12"/>
        <v>49469.84</v>
      </c>
      <c r="I51" s="51">
        <f t="shared" si="12"/>
        <v>237665.66</v>
      </c>
      <c r="J51" s="51">
        <f t="shared" si="12"/>
        <v>229048.04</v>
      </c>
      <c r="K51" s="51">
        <f t="shared" si="12"/>
        <v>332326.04</v>
      </c>
      <c r="L51" s="51">
        <f t="shared" si="12"/>
        <v>324010.53</v>
      </c>
      <c r="M51" s="51">
        <f t="shared" si="12"/>
        <v>164937.11</v>
      </c>
      <c r="N51" s="51">
        <f t="shared" si="12"/>
        <v>72013.08</v>
      </c>
      <c r="O51" s="36">
        <f t="shared" si="12"/>
        <v>2940324.1</v>
      </c>
      <c r="Q51"/>
    </row>
    <row r="52" spans="1:18" ht="18.75" customHeight="1">
      <c r="A52" s="26" t="s">
        <v>57</v>
      </c>
      <c r="B52" s="51">
        <v>316993.38</v>
      </c>
      <c r="C52" s="51">
        <v>186489.37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503482.75</v>
      </c>
      <c r="P52"/>
      <c r="Q52"/>
      <c r="R52" s="43"/>
    </row>
    <row r="53" spans="1:16" ht="18.75" customHeight="1">
      <c r="A53" s="26" t="s">
        <v>58</v>
      </c>
      <c r="B53" s="51">
        <v>62018.29</v>
      </c>
      <c r="C53" s="51">
        <v>65018.43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127036.72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228106.87</v>
      </c>
      <c r="E54" s="52">
        <v>0</v>
      </c>
      <c r="F54" s="52">
        <v>0</v>
      </c>
      <c r="G54" s="52">
        <v>0</v>
      </c>
      <c r="H54" s="51">
        <v>49469.84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277576.70999999996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67367.21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67367.21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285385.25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285385.25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319475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319475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237665.66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237665.66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229048.04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229048.04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332326.04</v>
      </c>
      <c r="L60" s="31">
        <v>324010.53</v>
      </c>
      <c r="M60" s="52">
        <v>0</v>
      </c>
      <c r="N60" s="52">
        <v>0</v>
      </c>
      <c r="O60" s="36">
        <f t="shared" si="13"/>
        <v>656336.5700000001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164937.11</v>
      </c>
      <c r="N61" s="52">
        <v>0</v>
      </c>
      <c r="O61" s="36">
        <f t="shared" si="13"/>
        <v>164937.11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72013.08</v>
      </c>
      <c r="O62" s="55">
        <f t="shared" si="13"/>
        <v>72013.08</v>
      </c>
      <c r="P62"/>
      <c r="S62"/>
      <c r="Z62"/>
    </row>
    <row r="63" spans="1:12" ht="21" customHeight="1">
      <c r="A63" s="56" t="s">
        <v>74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2021-06-17T15:19:39Z</dcterms:modified>
  <cp:category/>
  <cp:version/>
  <cp:contentType/>
  <cp:contentStatus/>
</cp:coreProperties>
</file>