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<sst xmlns="http://schemas.openxmlformats.org/spreadsheetml/2006/main" count="80" uniqueCount="77">
  <si>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</si>
  <si>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</si>
  <si>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</si>
  <si>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</si>
  <si>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</si>
  <si>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</si>
  <si>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</si>
  <si>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</si>
  <si>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</si>
  <si>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</si>
  <si>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</si>
  <si>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</si>
  <si>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</si>
  <si>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</si>
  <si>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</si>
  <si>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</si>
  <si>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</si>
  <si>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</si>
  <si>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</si>
  <si>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</si>
  <si>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</si>
  <si>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</si>
  <si>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</si>
  <si>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</si>
  <si>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</si>
  <si>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</si>
  <si>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</si>
  <si>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</si>
  <si>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</si>
  <si>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</si>
  <si>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</si>
  <si>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</si>
  <si>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</si>
  <si>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</si>
  <si>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</si>
  <si>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</si>
  <si>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</si>
  <si>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</si>
  <si>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</si>
  <si>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</si>
  <si>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</si>
  <si>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</si>
  <si>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</si>
  <si>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</si>
  <si>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</si>
  <si>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</si>
  <si>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</si>
  <si>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</si>
  <si>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</si>
  <si>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</si>
  <si>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</si>
  <si>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</si>
  <si>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</si>
  <si>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</si>
  <si>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</si>
  <si>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</si>
  <si>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</si>
  <si>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</si>
  <si>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</si>
  <si>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</si>
  <si>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</si>
  <si>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</si>
  <si>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</si>
  <si>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</si>
  <si>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</si>
  <si>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</si>
  <si>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</si>
  <si>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</si>
  <si>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</si>
  <si>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</si>
  <si>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</si>
  <si>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</si>
  <si>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</si>
  <si>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10/06/21 - VENCIMENTO 17/06/21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</si>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</sst>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304649</v>
      </c>
      <c r="C7" s="9">
        <f t="shared" si="0"/>
        <v>215628</v>
      </c>
      <c r="D7" s="9">
        <f t="shared" si="0"/>
        <v>237545</v>
      </c>
      <c r="E7" s="9">
        <f t="shared" si="0"/>
        <v>51737</v>
      </c>
      <c r="F7" s="9">
        <f t="shared" si="0"/>
        <v>163103</v>
      </c>
      <c r="G7" s="9">
        <f t="shared" si="0"/>
        <v>283464</v>
      </c>
      <c r="H7" s="9">
        <f t="shared" si="0"/>
        <v>40546</v>
      </c>
      <c r="I7" s="9">
        <f t="shared" si="0"/>
        <v>210287</v>
      </c>
      <c r="J7" s="9">
        <f t="shared" si="0"/>
        <v>196306</v>
      </c>
      <c r="K7" s="9">
        <f t="shared" si="0"/>
        <v>283549</v>
      </c>
      <c r="L7" s="9">
        <f t="shared" si="0"/>
        <v>214366</v>
      </c>
      <c r="M7" s="9">
        <f t="shared" si="0"/>
        <v>97455</v>
      </c>
      <c r="N7" s="9">
        <f t="shared" si="0"/>
        <v>62141</v>
      </c>
      <c r="O7" s="9">
        <f t="shared" si="0"/>
        <v>2360776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11770</v>
      </c>
      <c r="C8" s="11">
        <f t="shared" si="1"/>
        <v>11529</v>
      </c>
      <c r="D8" s="11">
        <f t="shared" si="1"/>
        <v>9383</v>
      </c>
      <c r="E8" s="11">
        <f t="shared" si="1"/>
        <v>1803</v>
      </c>
      <c r="F8" s="11">
        <f t="shared" si="1"/>
        <v>6196</v>
      </c>
      <c r="G8" s="11">
        <f t="shared" si="1"/>
        <v>10955</v>
      </c>
      <c r="H8" s="11">
        <f t="shared" si="1"/>
        <v>2003</v>
      </c>
      <c r="I8" s="11">
        <f t="shared" si="1"/>
        <v>11625</v>
      </c>
      <c r="J8" s="11">
        <f t="shared" si="1"/>
        <v>8501</v>
      </c>
      <c r="K8" s="11">
        <f t="shared" si="1"/>
        <v>8365</v>
      </c>
      <c r="L8" s="11">
        <f t="shared" si="1"/>
        <v>6830</v>
      </c>
      <c r="M8" s="11">
        <f t="shared" si="1"/>
        <v>3533</v>
      </c>
      <c r="N8" s="11">
        <f t="shared" si="1"/>
        <v>3393</v>
      </c>
      <c r="O8" s="11">
        <f t="shared" si="1"/>
        <v>95886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11770</v>
      </c>
      <c r="C9" s="11">
        <v>11529</v>
      </c>
      <c r="D9" s="11">
        <v>9383</v>
      </c>
      <c r="E9" s="11">
        <v>1803</v>
      </c>
      <c r="F9" s="11">
        <v>6196</v>
      </c>
      <c r="G9" s="11">
        <v>10955</v>
      </c>
      <c r="H9" s="11">
        <v>1998</v>
      </c>
      <c r="I9" s="11">
        <v>11625</v>
      </c>
      <c r="J9" s="11">
        <v>8501</v>
      </c>
      <c r="K9" s="11">
        <v>8356</v>
      </c>
      <c r="L9" s="11">
        <v>6830</v>
      </c>
      <c r="M9" s="11">
        <v>3529</v>
      </c>
      <c r="N9" s="11">
        <v>3393</v>
      </c>
      <c r="O9" s="11">
        <f>SUM(B9:N9)</f>
        <v>95868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9</v>
      </c>
      <c r="L10" s="13">
        <v>0</v>
      </c>
      <c r="M10" s="13">
        <v>4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292879</v>
      </c>
      <c r="C11" s="13">
        <v>204099</v>
      </c>
      <c r="D11" s="13">
        <v>228162</v>
      </c>
      <c r="E11" s="13">
        <v>49934</v>
      </c>
      <c r="F11" s="13">
        <v>156907</v>
      </c>
      <c r="G11" s="13">
        <v>272509</v>
      </c>
      <c r="H11" s="13">
        <v>38543</v>
      </c>
      <c r="I11" s="13">
        <v>198662</v>
      </c>
      <c r="J11" s="13">
        <v>187805</v>
      </c>
      <c r="K11" s="13">
        <v>275184</v>
      </c>
      <c r="L11" s="13">
        <v>207536</v>
      </c>
      <c r="M11" s="13">
        <v>93922</v>
      </c>
      <c r="N11" s="13">
        <v>58748</v>
      </c>
      <c r="O11" s="11">
        <f>SUM(B11:N11)</f>
        <v>2264890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1.436527379638354</v>
      </c>
      <c r="C15" s="19">
        <v>1.494913934581153</v>
      </c>
      <c r="D15" s="19">
        <v>1.46489161530465</v>
      </c>
      <c r="E15" s="19">
        <v>1.145281285223875</v>
      </c>
      <c r="F15" s="19">
        <v>1.886861441106369</v>
      </c>
      <c r="G15" s="19">
        <v>1.781930075869486</v>
      </c>
      <c r="H15" s="19">
        <v>2.002988614637978</v>
      </c>
      <c r="I15" s="19">
        <v>1.497807151889838</v>
      </c>
      <c r="J15" s="19">
        <v>1.481025699978885</v>
      </c>
      <c r="K15" s="19">
        <v>1.372216593395035</v>
      </c>
      <c r="L15" s="19">
        <v>1.49367885268992</v>
      </c>
      <c r="M15" s="19">
        <v>1.550799878123448</v>
      </c>
      <c r="N15" s="19">
        <v>1.479191668486537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1041915.02</v>
      </c>
      <c r="C17" s="24">
        <f aca="true" t="shared" si="2" ref="C17:N17">C18+C19+C20+C21+C22+C23+C24+C25</f>
        <v>779333.66</v>
      </c>
      <c r="D17" s="24">
        <f t="shared" si="2"/>
        <v>728553.5299999999</v>
      </c>
      <c r="E17" s="24">
        <f t="shared" si="2"/>
        <v>215972.97</v>
      </c>
      <c r="F17" s="24">
        <f t="shared" si="2"/>
        <v>746293.83</v>
      </c>
      <c r="G17" s="24">
        <f t="shared" si="2"/>
        <v>1009264.6699999999</v>
      </c>
      <c r="H17" s="24">
        <f t="shared" si="2"/>
        <v>213771.43000000002</v>
      </c>
      <c r="I17" s="24">
        <f t="shared" si="2"/>
        <v>752634.35</v>
      </c>
      <c r="J17" s="24">
        <f t="shared" si="2"/>
        <v>690916.2699999999</v>
      </c>
      <c r="K17" s="24">
        <f t="shared" si="2"/>
        <v>897034.94</v>
      </c>
      <c r="L17" s="24">
        <f t="shared" si="2"/>
        <v>843770.44</v>
      </c>
      <c r="M17" s="24">
        <f t="shared" si="2"/>
        <v>460602.76</v>
      </c>
      <c r="N17" s="24">
        <f t="shared" si="2"/>
        <v>249043.27</v>
      </c>
      <c r="O17" s="24">
        <f>O18+O19+O20+O21+O22+O23+O24+O25</f>
        <v>8629107.139999999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671811.97</v>
      </c>
      <c r="C18" s="30">
        <f t="shared" si="3"/>
        <v>491092.77</v>
      </c>
      <c r="D18" s="30">
        <f t="shared" si="3"/>
        <v>474353.61</v>
      </c>
      <c r="E18" s="30">
        <f t="shared" si="3"/>
        <v>176738.77</v>
      </c>
      <c r="F18" s="30">
        <f t="shared" si="3"/>
        <v>377371.41</v>
      </c>
      <c r="G18" s="30">
        <f t="shared" si="3"/>
        <v>539148.53</v>
      </c>
      <c r="H18" s="30">
        <f t="shared" si="3"/>
        <v>103404.46</v>
      </c>
      <c r="I18" s="30">
        <f t="shared" si="3"/>
        <v>475122.45</v>
      </c>
      <c r="J18" s="30">
        <f t="shared" si="3"/>
        <v>446419.47</v>
      </c>
      <c r="K18" s="30">
        <f t="shared" si="3"/>
        <v>609942.25</v>
      </c>
      <c r="L18" s="30">
        <f t="shared" si="3"/>
        <v>524810.84</v>
      </c>
      <c r="M18" s="30">
        <f t="shared" si="3"/>
        <v>275622.23</v>
      </c>
      <c r="N18" s="30">
        <f t="shared" si="3"/>
        <v>158826.18</v>
      </c>
      <c r="O18" s="30">
        <f aca="true" t="shared" si="4" ref="O18:O25">SUM(B18:N18)</f>
        <v>5324664.9399999995</v>
      </c>
    </row>
    <row r="19" spans="1:23" ht="18.75" customHeight="1">
      <c r="A19" s="26" t="s">
        <v>35</v>
      </c>
      <c r="B19" s="30">
        <f>IF(B15&lt;&gt;0,ROUND((B15-1)*B18,2),0)</f>
        <v>293264.32</v>
      </c>
      <c r="C19" s="30">
        <f aca="true" t="shared" si="5" ref="C19:N19">IF(C15&lt;&gt;0,ROUND((C15-1)*C18,2),0)</f>
        <v>243048.66</v>
      </c>
      <c r="D19" s="30">
        <f t="shared" si="5"/>
        <v>220523.02</v>
      </c>
      <c r="E19" s="30">
        <f t="shared" si="5"/>
        <v>25676.84</v>
      </c>
      <c r="F19" s="30">
        <f t="shared" si="5"/>
        <v>334676.15</v>
      </c>
      <c r="G19" s="30">
        <f t="shared" si="5"/>
        <v>421576.45</v>
      </c>
      <c r="H19" s="30">
        <f t="shared" si="5"/>
        <v>103713.5</v>
      </c>
      <c r="I19" s="30">
        <f t="shared" si="5"/>
        <v>236519.35</v>
      </c>
      <c r="J19" s="30">
        <f t="shared" si="5"/>
        <v>214739.24</v>
      </c>
      <c r="K19" s="30">
        <f t="shared" si="5"/>
        <v>227030.63</v>
      </c>
      <c r="L19" s="30">
        <f t="shared" si="5"/>
        <v>259088.01</v>
      </c>
      <c r="M19" s="30">
        <f t="shared" si="5"/>
        <v>151812.69</v>
      </c>
      <c r="N19" s="30">
        <f t="shared" si="5"/>
        <v>76108.18</v>
      </c>
      <c r="O19" s="30">
        <f t="shared" si="4"/>
        <v>2807777.04</v>
      </c>
      <c r="W19" s="62"/>
    </row>
    <row r="20" spans="1:15" ht="18.75" customHeight="1">
      <c r="A20" s="26" t="s">
        <v>36</v>
      </c>
      <c r="B20" s="30">
        <v>37760.1</v>
      </c>
      <c r="C20" s="30">
        <v>27343.2</v>
      </c>
      <c r="D20" s="30">
        <v>19492.74</v>
      </c>
      <c r="E20" s="30">
        <v>7727.35</v>
      </c>
      <c r="F20" s="30">
        <v>19147.99</v>
      </c>
      <c r="G20" s="30">
        <v>28084.73</v>
      </c>
      <c r="H20" s="30">
        <v>4162.5</v>
      </c>
      <c r="I20" s="30">
        <v>14993.57</v>
      </c>
      <c r="J20" s="30">
        <v>23982.55</v>
      </c>
      <c r="K20" s="30">
        <v>35065.26</v>
      </c>
      <c r="L20" s="30">
        <v>33802.88</v>
      </c>
      <c r="M20" s="30">
        <v>14298.01</v>
      </c>
      <c r="N20" s="30">
        <v>7783.77</v>
      </c>
      <c r="O20" s="30">
        <f t="shared" si="4"/>
        <v>273644.65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-936.36</v>
      </c>
      <c r="E23" s="30">
        <v>-146.6</v>
      </c>
      <c r="F23" s="30">
        <v>0</v>
      </c>
      <c r="G23" s="30">
        <v>0</v>
      </c>
      <c r="H23" s="30">
        <v>-664.56</v>
      </c>
      <c r="I23" s="30">
        <v>-388.35</v>
      </c>
      <c r="J23" s="30">
        <v>-3306.66</v>
      </c>
      <c r="K23" s="30">
        <v>0</v>
      </c>
      <c r="L23" s="30">
        <v>0</v>
      </c>
      <c r="M23" s="30">
        <v>0</v>
      </c>
      <c r="N23" s="30">
        <v>-66.93</v>
      </c>
      <c r="O23" s="30">
        <f t="shared" si="4"/>
        <v>-5509.46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-51788</v>
      </c>
      <c r="C27" s="30">
        <f>+C28+C30+C42+C43+C46-C47</f>
        <v>-50727.6</v>
      </c>
      <c r="D27" s="30">
        <f t="shared" si="6"/>
        <v>-44829.909999999996</v>
      </c>
      <c r="E27" s="30">
        <f t="shared" si="6"/>
        <v>-7933.2</v>
      </c>
      <c r="F27" s="30">
        <f t="shared" si="6"/>
        <v>-27262.4</v>
      </c>
      <c r="G27" s="30">
        <f t="shared" si="6"/>
        <v>-48202</v>
      </c>
      <c r="H27" s="30">
        <f t="shared" si="6"/>
        <v>-30716.17</v>
      </c>
      <c r="I27" s="30">
        <f t="shared" si="6"/>
        <v>-51150</v>
      </c>
      <c r="J27" s="30">
        <f t="shared" si="6"/>
        <v>-37404.4</v>
      </c>
      <c r="K27" s="30">
        <f t="shared" si="6"/>
        <v>-36766.4</v>
      </c>
      <c r="L27" s="30">
        <f t="shared" si="6"/>
        <v>-30052</v>
      </c>
      <c r="M27" s="30">
        <f t="shared" si="6"/>
        <v>-15527.6</v>
      </c>
      <c r="N27" s="30">
        <f t="shared" si="6"/>
        <v>-14929.2</v>
      </c>
      <c r="O27" s="30">
        <f t="shared" si="6"/>
        <v>-447288.88</v>
      </c>
    </row>
    <row r="28" spans="1:15" ht="18.75" customHeight="1">
      <c r="A28" s="26" t="s">
        <v>40</v>
      </c>
      <c r="B28" s="31">
        <f>+B29</f>
        <v>-51788</v>
      </c>
      <c r="C28" s="31">
        <f>+C29</f>
        <v>-50727.6</v>
      </c>
      <c r="D28" s="31">
        <f aca="true" t="shared" si="7" ref="D28:O28">+D29</f>
        <v>-41285.2</v>
      </c>
      <c r="E28" s="31">
        <f t="shared" si="7"/>
        <v>-7933.2</v>
      </c>
      <c r="F28" s="31">
        <f t="shared" si="7"/>
        <v>-27262.4</v>
      </c>
      <c r="G28" s="31">
        <f t="shared" si="7"/>
        <v>-48202</v>
      </c>
      <c r="H28" s="31">
        <f t="shared" si="7"/>
        <v>-8791.2</v>
      </c>
      <c r="I28" s="31">
        <f t="shared" si="7"/>
        <v>-51150</v>
      </c>
      <c r="J28" s="31">
        <f t="shared" si="7"/>
        <v>-37404.4</v>
      </c>
      <c r="K28" s="31">
        <f t="shared" si="7"/>
        <v>-36766.4</v>
      </c>
      <c r="L28" s="31">
        <f t="shared" si="7"/>
        <v>-30052</v>
      </c>
      <c r="M28" s="31">
        <f t="shared" si="7"/>
        <v>-15527.6</v>
      </c>
      <c r="N28" s="31">
        <f t="shared" si="7"/>
        <v>-14929.2</v>
      </c>
      <c r="O28" s="31">
        <f t="shared" si="7"/>
        <v>-421819.2</v>
      </c>
    </row>
    <row r="29" spans="1:26" ht="18.75" customHeight="1">
      <c r="A29" s="27" t="s">
        <v>41</v>
      </c>
      <c r="B29" s="16">
        <f>ROUND((-B9)*$G$3,2)</f>
        <v>-51788</v>
      </c>
      <c r="C29" s="16">
        <f aca="true" t="shared" si="8" ref="C29:N29">ROUND((-C9)*$G$3,2)</f>
        <v>-50727.6</v>
      </c>
      <c r="D29" s="16">
        <f t="shared" si="8"/>
        <v>-41285.2</v>
      </c>
      <c r="E29" s="16">
        <f t="shared" si="8"/>
        <v>-7933.2</v>
      </c>
      <c r="F29" s="16">
        <f t="shared" si="8"/>
        <v>-27262.4</v>
      </c>
      <c r="G29" s="16">
        <f t="shared" si="8"/>
        <v>-48202</v>
      </c>
      <c r="H29" s="16">
        <f t="shared" si="8"/>
        <v>-8791.2</v>
      </c>
      <c r="I29" s="16">
        <f t="shared" si="8"/>
        <v>-51150</v>
      </c>
      <c r="J29" s="16">
        <f t="shared" si="8"/>
        <v>-37404.4</v>
      </c>
      <c r="K29" s="16">
        <f t="shared" si="8"/>
        <v>-36766.4</v>
      </c>
      <c r="L29" s="16">
        <f t="shared" si="8"/>
        <v>-30052</v>
      </c>
      <c r="M29" s="16">
        <f t="shared" si="8"/>
        <v>-15527.6</v>
      </c>
      <c r="N29" s="16">
        <f t="shared" si="8"/>
        <v>-14929.2</v>
      </c>
      <c r="O29" s="32">
        <f aca="true" t="shared" si="9" ref="O29:O47">SUM(B29:N29)</f>
        <v>-421819.2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-20880.92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-20880.92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-20880.92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-20880.92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-3544.71</v>
      </c>
      <c r="E42" s="35">
        <v>0</v>
      </c>
      <c r="F42" s="35">
        <v>0</v>
      </c>
      <c r="G42" s="35">
        <v>0</v>
      </c>
      <c r="H42" s="35">
        <v>-1044.05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-4588.76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990127.02</v>
      </c>
      <c r="C45" s="36">
        <f t="shared" si="11"/>
        <v>728606.06</v>
      </c>
      <c r="D45" s="36">
        <f t="shared" si="11"/>
        <v>683723.6199999999</v>
      </c>
      <c r="E45" s="36">
        <f t="shared" si="11"/>
        <v>208039.77</v>
      </c>
      <c r="F45" s="36">
        <f t="shared" si="11"/>
        <v>719031.4299999999</v>
      </c>
      <c r="G45" s="36">
        <f t="shared" si="11"/>
        <v>961062.6699999999</v>
      </c>
      <c r="H45" s="36">
        <f t="shared" si="11"/>
        <v>183055.26</v>
      </c>
      <c r="I45" s="36">
        <f t="shared" si="11"/>
        <v>701484.35</v>
      </c>
      <c r="J45" s="36">
        <f t="shared" si="11"/>
        <v>653511.8699999999</v>
      </c>
      <c r="K45" s="36">
        <f t="shared" si="11"/>
        <v>860268.5399999999</v>
      </c>
      <c r="L45" s="36">
        <f t="shared" si="11"/>
        <v>813718.44</v>
      </c>
      <c r="M45" s="36">
        <f t="shared" si="11"/>
        <v>445075.16000000003</v>
      </c>
      <c r="N45" s="36">
        <f t="shared" si="11"/>
        <v>234114.06999999998</v>
      </c>
      <c r="O45" s="36">
        <f>SUM(B45:N45)</f>
        <v>8181818.26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990127.03</v>
      </c>
      <c r="C51" s="51">
        <f t="shared" si="12"/>
        <v>728606.05</v>
      </c>
      <c r="D51" s="51">
        <f t="shared" si="12"/>
        <v>683723.62</v>
      </c>
      <c r="E51" s="51">
        <f t="shared" si="12"/>
        <v>208039.76</v>
      </c>
      <c r="F51" s="51">
        <f t="shared" si="12"/>
        <v>719031.43</v>
      </c>
      <c r="G51" s="51">
        <f t="shared" si="12"/>
        <v>961062.67</v>
      </c>
      <c r="H51" s="51">
        <f t="shared" si="12"/>
        <v>183055.26</v>
      </c>
      <c r="I51" s="51">
        <f t="shared" si="12"/>
        <v>701484.35</v>
      </c>
      <c r="J51" s="51">
        <f t="shared" si="12"/>
        <v>653511.87</v>
      </c>
      <c r="K51" s="51">
        <f t="shared" si="12"/>
        <v>860268.55</v>
      </c>
      <c r="L51" s="51">
        <f t="shared" si="12"/>
        <v>813718.45</v>
      </c>
      <c r="M51" s="51">
        <f t="shared" si="12"/>
        <v>445075.16</v>
      </c>
      <c r="N51" s="51">
        <f t="shared" si="12"/>
        <v>234114.07</v>
      </c>
      <c r="O51" s="36">
        <f t="shared" si="12"/>
        <v>8181818.2700000005</v>
      </c>
      <c r="Q51"/>
    </row>
    <row r="52" spans="1:18" ht="18.75" customHeight="1">
      <c r="A52" s="26" t="s">
        <v>57</v>
      </c>
      <c r="B52" s="51">
        <v>817374.63</v>
      </c>
      <c r="C52" s="51">
        <v>532385.6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1349760.23</v>
      </c>
      <c r="P52"/>
      <c r="Q52"/>
      <c r="R52" s="43"/>
    </row>
    <row r="53" spans="1:16" ht="18.75" customHeight="1">
      <c r="A53" s="26" t="s">
        <v>58</v>
      </c>
      <c r="B53" s="51">
        <v>172752.4</v>
      </c>
      <c r="C53" s="51">
        <v>196220.45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368972.85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683723.62</v>
      </c>
      <c r="E54" s="52">
        <v>0</v>
      </c>
      <c r="F54" s="52">
        <v>0</v>
      </c>
      <c r="G54" s="52">
        <v>0</v>
      </c>
      <c r="H54" s="51">
        <v>183055.26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866778.88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208039.76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208039.76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719031.43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719031.43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961062.67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961062.67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701484.35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701484.35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653511.87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653511.87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860268.55</v>
      </c>
      <c r="L60" s="31">
        <v>813718.45</v>
      </c>
      <c r="M60" s="52">
        <v>0</v>
      </c>
      <c r="N60" s="52">
        <v>0</v>
      </c>
      <c r="O60" s="36">
        <f t="shared" si="13"/>
        <v>1673987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445075.16</v>
      </c>
      <c r="N61" s="52">
        <v>0</v>
      </c>
      <c r="O61" s="36">
        <f t="shared" si="13"/>
        <v>445075.16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234114.07</v>
      </c>
      <c r="O62" s="55">
        <f t="shared" si="13"/>
        <v>234114.07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2021-07-06T17:32:17Z</dcterms:modified>
  <cp:category/>
  <cp:version/>
  <cp:contentType/>
  <cp:contentStatus/>
</cp:coreProperties>
</file>