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<sst xmlns="http://schemas.openxmlformats.org/spreadsheetml/2006/main" count="80" uniqueCount="77">
  <si>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</si>
  <si>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</si>
  <si>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</si>
  <si>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</si>
  <si>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</si>
  <si>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</si>
  <si>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</si>
  <si>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</si>
  <si>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</si>
  <si>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</si>
  <si>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</si>
  <si>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</si>
  <si>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</si>
  <si>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</si>
  <si>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</si>
  <si>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</si>
  <si>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</si>
  <si>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</si>
  <si>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</si>
  <si>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</si>
  <si>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</si>
  <si>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</si>
  <si>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</si>
  <si>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</si>
  <si>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</si>
  <si>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</si>
  <si>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</si>
  <si>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</si>
  <si>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</si>
  <si>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</si>
  <si>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</si>
  <si>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</si>
  <si>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</si>
  <si>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</si>
  <si>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</si>
  <si>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</si>
  <si>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</si>
  <si>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</si>
  <si>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</si>
  <si>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</si>
  <si>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</si>
  <si>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</si>
  <si>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</si>
  <si>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</si>
  <si>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</si>
  <si>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</si>
  <si>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</si>
  <si>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</si>
  <si>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</si>
  <si>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</si>
  <si>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</si>
  <si>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</si>
  <si>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</si>
  <si>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</si>
  <si>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</si>
  <si>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</si>
  <si>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</si>
  <si>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</si>
  <si>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</si>
  <si>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</si>
  <si>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</si>
  <si>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</si>
  <si>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</si>
  <si>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</si>
  <si>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</si>
  <si>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</si>
  <si>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</si>
  <si>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</si>
  <si>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</si>
  <si>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4.6. Valor Frota Não Disponibilizada</t>
  </si>
  <si>
    <t>4.7. Ajuste Frota Operante</t>
  </si>
  <si>
    <t>4.8. Remuneração pelo Serviço Atende</t>
  </si>
  <si>
    <t>4. Remuneração Bruta do Operador (4.1 + 4.2 + 4.3 + 4.4 + 4.5 + 4.6 + 4.7 + 4.8)</t>
  </si>
  <si>
    <t>OPERAÇÃO 08/06/21 - VENCIMENTO 15/06/21</t>
  </si>
  <si>
    <t>Nota: (1) Revisões do período de 19/03 a 03/12 20, lotes D3 e D7.</t>
  </si>
  <si>
    <t>5.2.10. Maggi Adm. de Consórcios LTDA</t>
  </si>
  <si>
    <t>5.3. Revisão de Remuneração pelo Transporte Coletivo (1)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</si>
</sst>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6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68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73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310867</v>
      </c>
      <c r="C7" s="9">
        <f t="shared" si="0"/>
        <v>219536</v>
      </c>
      <c r="D7" s="9">
        <f t="shared" si="0"/>
        <v>242039</v>
      </c>
      <c r="E7" s="9">
        <f t="shared" si="0"/>
        <v>51205</v>
      </c>
      <c r="F7" s="9">
        <f t="shared" si="0"/>
        <v>156317</v>
      </c>
      <c r="G7" s="9">
        <f t="shared" si="0"/>
        <v>283041</v>
      </c>
      <c r="H7" s="9">
        <f t="shared" si="0"/>
        <v>40231</v>
      </c>
      <c r="I7" s="9">
        <f t="shared" si="0"/>
        <v>209920</v>
      </c>
      <c r="J7" s="9">
        <f t="shared" si="0"/>
        <v>192580</v>
      </c>
      <c r="K7" s="9">
        <f t="shared" si="0"/>
        <v>275634</v>
      </c>
      <c r="L7" s="9">
        <f t="shared" si="0"/>
        <v>211692</v>
      </c>
      <c r="M7" s="9">
        <f t="shared" si="0"/>
        <v>96568</v>
      </c>
      <c r="N7" s="9">
        <f t="shared" si="0"/>
        <v>60720</v>
      </c>
      <c r="O7" s="9">
        <f t="shared" si="0"/>
        <v>2350350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12532</v>
      </c>
      <c r="C8" s="11">
        <f t="shared" si="1"/>
        <v>12168</v>
      </c>
      <c r="D8" s="11">
        <f t="shared" si="1"/>
        <v>10051</v>
      </c>
      <c r="E8" s="11">
        <f t="shared" si="1"/>
        <v>1929</v>
      </c>
      <c r="F8" s="11">
        <f t="shared" si="1"/>
        <v>6052</v>
      </c>
      <c r="G8" s="11">
        <f t="shared" si="1"/>
        <v>10923</v>
      </c>
      <c r="H8" s="11">
        <f t="shared" si="1"/>
        <v>2257</v>
      </c>
      <c r="I8" s="11">
        <f t="shared" si="1"/>
        <v>12224</v>
      </c>
      <c r="J8" s="11">
        <f t="shared" si="1"/>
        <v>8430</v>
      </c>
      <c r="K8" s="11">
        <f t="shared" si="1"/>
        <v>8505</v>
      </c>
      <c r="L8" s="11">
        <f t="shared" si="1"/>
        <v>7476</v>
      </c>
      <c r="M8" s="11">
        <f t="shared" si="1"/>
        <v>3552</v>
      </c>
      <c r="N8" s="11">
        <f t="shared" si="1"/>
        <v>3390</v>
      </c>
      <c r="O8" s="11">
        <f t="shared" si="1"/>
        <v>99489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12532</v>
      </c>
      <c r="C9" s="11">
        <v>12168</v>
      </c>
      <c r="D9" s="11">
        <v>10051</v>
      </c>
      <c r="E9" s="11">
        <v>1929</v>
      </c>
      <c r="F9" s="11">
        <v>6052</v>
      </c>
      <c r="G9" s="11">
        <v>10923</v>
      </c>
      <c r="H9" s="11">
        <v>2249</v>
      </c>
      <c r="I9" s="11">
        <v>12224</v>
      </c>
      <c r="J9" s="11">
        <v>8430</v>
      </c>
      <c r="K9" s="11">
        <v>8493</v>
      </c>
      <c r="L9" s="11">
        <v>7476</v>
      </c>
      <c r="M9" s="11">
        <v>3550</v>
      </c>
      <c r="N9" s="11">
        <v>3390</v>
      </c>
      <c r="O9" s="11">
        <f>SUM(B9:N9)</f>
        <v>99467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8</v>
      </c>
      <c r="I10" s="13">
        <v>0</v>
      </c>
      <c r="J10" s="13">
        <v>0</v>
      </c>
      <c r="K10" s="13">
        <v>12</v>
      </c>
      <c r="L10" s="13">
        <v>0</v>
      </c>
      <c r="M10" s="13">
        <v>2</v>
      </c>
      <c r="N10" s="13">
        <v>0</v>
      </c>
      <c r="O10" s="11">
        <f>SUM(B10:N10)</f>
        <v>22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298335</v>
      </c>
      <c r="C11" s="13">
        <v>207368</v>
      </c>
      <c r="D11" s="13">
        <v>231988</v>
      </c>
      <c r="E11" s="13">
        <v>49276</v>
      </c>
      <c r="F11" s="13">
        <v>150265</v>
      </c>
      <c r="G11" s="13">
        <v>272118</v>
      </c>
      <c r="H11" s="13">
        <v>37974</v>
      </c>
      <c r="I11" s="13">
        <v>197696</v>
      </c>
      <c r="J11" s="13">
        <v>184150</v>
      </c>
      <c r="K11" s="13">
        <v>267129</v>
      </c>
      <c r="L11" s="13">
        <v>204216</v>
      </c>
      <c r="M11" s="13">
        <v>93016</v>
      </c>
      <c r="N11" s="13">
        <v>57330</v>
      </c>
      <c r="O11" s="11">
        <f>SUM(B11:N11)</f>
        <v>2250861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2.2052</v>
      </c>
      <c r="C13" s="17">
        <v>2.2775</v>
      </c>
      <c r="D13" s="17">
        <v>1.9969</v>
      </c>
      <c r="E13" s="17">
        <v>3.4161</v>
      </c>
      <c r="F13" s="17">
        <v>2.3137</v>
      </c>
      <c r="G13" s="17">
        <v>1.902</v>
      </c>
      <c r="H13" s="17">
        <v>2.5503</v>
      </c>
      <c r="I13" s="17">
        <v>2.2594</v>
      </c>
      <c r="J13" s="17">
        <v>2.2741</v>
      </c>
      <c r="K13" s="17">
        <v>2.1511</v>
      </c>
      <c r="L13" s="17">
        <v>2.4482</v>
      </c>
      <c r="M13" s="17">
        <v>2.8282</v>
      </c>
      <c r="N13" s="17">
        <v>2.5559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1.412877855220258</v>
      </c>
      <c r="C15" s="19">
        <v>1.472691201524567</v>
      </c>
      <c r="D15" s="19">
        <v>1.445893041623464</v>
      </c>
      <c r="E15" s="19">
        <v>1.118100559745111</v>
      </c>
      <c r="F15" s="19">
        <v>1.953869914968796</v>
      </c>
      <c r="G15" s="19">
        <v>1.784163113563812</v>
      </c>
      <c r="H15" s="19">
        <v>1.998481103180772</v>
      </c>
      <c r="I15" s="19">
        <v>1.486397746871704</v>
      </c>
      <c r="J15" s="19">
        <v>1.493432320113018</v>
      </c>
      <c r="K15" s="19">
        <v>1.401786421339907</v>
      </c>
      <c r="L15" s="19">
        <v>1.505674745199872</v>
      </c>
      <c r="M15" s="19">
        <v>1.562717450316013</v>
      </c>
      <c r="N15" s="19">
        <v>1.518660268036921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72</v>
      </c>
      <c r="B17" s="24">
        <f>B18+B19+B20+B21+B22+B23+B24+B25</f>
        <v>1045947.2200000001</v>
      </c>
      <c r="C17" s="24">
        <f aca="true" t="shared" si="2" ref="C17:N17">C18+C19+C20+C21+C22+C23+C24+C25</f>
        <v>781573.17</v>
      </c>
      <c r="D17" s="24">
        <f t="shared" si="2"/>
        <v>732887.2699999999</v>
      </c>
      <c r="E17" s="24">
        <f t="shared" si="2"/>
        <v>208487.66000000003</v>
      </c>
      <c r="F17" s="24">
        <f t="shared" si="2"/>
        <v>740922.2799999999</v>
      </c>
      <c r="G17" s="24">
        <f t="shared" si="2"/>
        <v>1009234.71</v>
      </c>
      <c r="H17" s="24">
        <f t="shared" si="2"/>
        <v>211654.65</v>
      </c>
      <c r="I17" s="24">
        <f t="shared" si="2"/>
        <v>745566.08</v>
      </c>
      <c r="J17" s="24">
        <f t="shared" si="2"/>
        <v>683533.95</v>
      </c>
      <c r="K17" s="24">
        <f t="shared" si="2"/>
        <v>891386.98</v>
      </c>
      <c r="L17" s="24">
        <f t="shared" si="2"/>
        <v>840965.54</v>
      </c>
      <c r="M17" s="24">
        <f t="shared" si="2"/>
        <v>460111.65</v>
      </c>
      <c r="N17" s="24">
        <f t="shared" si="2"/>
        <v>249795.95</v>
      </c>
      <c r="O17" s="24">
        <f>O18+O19+O20+O21+O22+O23+O24+O25</f>
        <v>8602067.11</v>
      </c>
      <c r="Q17" s="25"/>
      <c r="R17" s="61"/>
      <c r="S17" s="61"/>
      <c r="T17" s="61"/>
      <c r="U17" s="61"/>
      <c r="V17" s="61"/>
      <c r="W17" s="61"/>
    </row>
    <row r="18" spans="1:15" ht="18.75" customHeight="1">
      <c r="A18" s="26" t="s">
        <v>34</v>
      </c>
      <c r="B18" s="30">
        <f aca="true" t="shared" si="3" ref="B18:N18">ROUND(B13*B7,2)</f>
        <v>685523.91</v>
      </c>
      <c r="C18" s="30">
        <f t="shared" si="3"/>
        <v>499993.24</v>
      </c>
      <c r="D18" s="30">
        <f t="shared" si="3"/>
        <v>483327.68</v>
      </c>
      <c r="E18" s="30">
        <f t="shared" si="3"/>
        <v>174921.4</v>
      </c>
      <c r="F18" s="30">
        <f t="shared" si="3"/>
        <v>361670.64</v>
      </c>
      <c r="G18" s="30">
        <f t="shared" si="3"/>
        <v>538343.98</v>
      </c>
      <c r="H18" s="30">
        <f t="shared" si="3"/>
        <v>102601.12</v>
      </c>
      <c r="I18" s="30">
        <f t="shared" si="3"/>
        <v>474293.25</v>
      </c>
      <c r="J18" s="30">
        <f t="shared" si="3"/>
        <v>437946.18</v>
      </c>
      <c r="K18" s="30">
        <f t="shared" si="3"/>
        <v>592916.3</v>
      </c>
      <c r="L18" s="30">
        <f t="shared" si="3"/>
        <v>518264.35</v>
      </c>
      <c r="M18" s="30">
        <f t="shared" si="3"/>
        <v>273113.62</v>
      </c>
      <c r="N18" s="30">
        <f t="shared" si="3"/>
        <v>155194.25</v>
      </c>
      <c r="O18" s="30">
        <f aca="true" t="shared" si="4" ref="O18:O25">SUM(B18:N18)</f>
        <v>5298109.92</v>
      </c>
    </row>
    <row r="19" spans="1:23" ht="18.75" customHeight="1">
      <c r="A19" s="26" t="s">
        <v>35</v>
      </c>
      <c r="B19" s="30">
        <f>IF(B15&lt;&gt;0,ROUND((B15-1)*B18,2),0)</f>
        <v>283037.64</v>
      </c>
      <c r="C19" s="30">
        <f aca="true" t="shared" si="5" ref="C19:N19">IF(C15&lt;&gt;0,ROUND((C15-1)*C18,2),0)</f>
        <v>236342.41</v>
      </c>
      <c r="D19" s="30">
        <f t="shared" si="5"/>
        <v>215512.45</v>
      </c>
      <c r="E19" s="30">
        <f t="shared" si="5"/>
        <v>20658.32</v>
      </c>
      <c r="F19" s="30">
        <f t="shared" si="5"/>
        <v>344986.74</v>
      </c>
      <c r="G19" s="30">
        <f t="shared" si="5"/>
        <v>422149.49</v>
      </c>
      <c r="H19" s="30">
        <f t="shared" si="5"/>
        <v>102445.28</v>
      </c>
      <c r="I19" s="30">
        <f t="shared" si="5"/>
        <v>230695.17</v>
      </c>
      <c r="J19" s="30">
        <f t="shared" si="5"/>
        <v>216096.8</v>
      </c>
      <c r="K19" s="30">
        <f t="shared" si="5"/>
        <v>238225.72</v>
      </c>
      <c r="L19" s="30">
        <f t="shared" si="5"/>
        <v>262073.19</v>
      </c>
      <c r="M19" s="30">
        <f t="shared" si="5"/>
        <v>153685.8</v>
      </c>
      <c r="N19" s="30">
        <f t="shared" si="5"/>
        <v>80493.09</v>
      </c>
      <c r="O19" s="30">
        <f t="shared" si="4"/>
        <v>2806402.0999999996</v>
      </c>
      <c r="W19" s="62"/>
    </row>
    <row r="20" spans="1:15" ht="18.75" customHeight="1">
      <c r="A20" s="26" t="s">
        <v>36</v>
      </c>
      <c r="B20" s="30">
        <v>38307.04</v>
      </c>
      <c r="C20" s="30">
        <v>27388.49</v>
      </c>
      <c r="D20" s="30">
        <v>19784.95</v>
      </c>
      <c r="E20" s="30">
        <v>7371.13</v>
      </c>
      <c r="F20" s="30">
        <v>19166.62</v>
      </c>
      <c r="G20" s="30">
        <v>28286.28</v>
      </c>
      <c r="H20" s="30">
        <v>4200.35</v>
      </c>
      <c r="I20" s="30">
        <v>14811.69</v>
      </c>
      <c r="J20" s="30">
        <v>23952.15</v>
      </c>
      <c r="K20" s="30">
        <v>35248.16</v>
      </c>
      <c r="L20" s="30">
        <v>34559.29</v>
      </c>
      <c r="M20" s="30">
        <v>14442.4</v>
      </c>
      <c r="N20" s="30">
        <v>7716.54</v>
      </c>
      <c r="O20" s="30">
        <f t="shared" si="4"/>
        <v>275235.09</v>
      </c>
    </row>
    <row r="21" spans="1:15" ht="18.75" customHeight="1">
      <c r="A21" s="26" t="s">
        <v>37</v>
      </c>
      <c r="B21" s="30">
        <v>2771.88</v>
      </c>
      <c r="C21" s="30">
        <v>2771.88</v>
      </c>
      <c r="D21" s="30">
        <v>1385.94</v>
      </c>
      <c r="E21" s="30">
        <v>1385.94</v>
      </c>
      <c r="F21" s="30">
        <v>1385.94</v>
      </c>
      <c r="G21" s="30">
        <v>1385.94</v>
      </c>
      <c r="H21" s="30">
        <v>1385.94</v>
      </c>
      <c r="I21" s="30">
        <v>1385.94</v>
      </c>
      <c r="J21" s="30">
        <v>1385.94</v>
      </c>
      <c r="K21" s="30">
        <v>1385.94</v>
      </c>
      <c r="L21" s="30">
        <v>1385.94</v>
      </c>
      <c r="M21" s="30">
        <v>1385.94</v>
      </c>
      <c r="N21" s="30">
        <v>1385.94</v>
      </c>
      <c r="O21" s="30">
        <f t="shared" si="4"/>
        <v>20789.1</v>
      </c>
    </row>
    <row r="22" spans="1:15" ht="18.75" customHeight="1">
      <c r="A22" s="26" t="s">
        <v>38</v>
      </c>
      <c r="B22" s="30">
        <v>-440.6</v>
      </c>
      <c r="C22" s="30">
        <v>0</v>
      </c>
      <c r="D22" s="30">
        <v>-5877.13</v>
      </c>
      <c r="E22" s="30">
        <v>0</v>
      </c>
      <c r="F22" s="30">
        <v>-3002.67</v>
      </c>
      <c r="G22" s="30">
        <v>0</v>
      </c>
      <c r="H22" s="30">
        <v>-3192.67</v>
      </c>
      <c r="I22" s="30">
        <v>0</v>
      </c>
      <c r="J22" s="30">
        <v>-7620.87</v>
      </c>
      <c r="K22" s="30">
        <v>-1562</v>
      </c>
      <c r="L22" s="30">
        <v>-303.07</v>
      </c>
      <c r="M22" s="30">
        <v>0</v>
      </c>
      <c r="N22" s="30">
        <v>0</v>
      </c>
      <c r="O22" s="30">
        <f t="shared" si="4"/>
        <v>-21999.010000000002</v>
      </c>
    </row>
    <row r="23" spans="1:26" ht="18.75" customHeight="1">
      <c r="A23" s="26" t="s">
        <v>69</v>
      </c>
      <c r="B23" s="30">
        <v>0</v>
      </c>
      <c r="C23" s="30">
        <v>0</v>
      </c>
      <c r="D23" s="30">
        <v>-858.33</v>
      </c>
      <c r="E23" s="30">
        <v>-439.8</v>
      </c>
      <c r="F23" s="30">
        <v>0</v>
      </c>
      <c r="G23" s="30">
        <v>0</v>
      </c>
      <c r="H23" s="30">
        <v>-747.63</v>
      </c>
      <c r="I23" s="30">
        <v>-621.36</v>
      </c>
      <c r="J23" s="30">
        <v>-3542.85</v>
      </c>
      <c r="K23" s="30">
        <v>0</v>
      </c>
      <c r="L23" s="30">
        <v>0</v>
      </c>
      <c r="M23" s="30">
        <v>0</v>
      </c>
      <c r="N23" s="30">
        <v>0</v>
      </c>
      <c r="O23" s="30">
        <f t="shared" si="4"/>
        <v>-6209.97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26" t="s">
        <v>70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f t="shared" si="4"/>
        <v>0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71</v>
      </c>
      <c r="B25" s="30">
        <v>36747.35</v>
      </c>
      <c r="C25" s="30">
        <v>15077.15</v>
      </c>
      <c r="D25" s="30">
        <v>19611.71</v>
      </c>
      <c r="E25" s="30">
        <v>4590.67</v>
      </c>
      <c r="F25" s="30">
        <v>16715.01</v>
      </c>
      <c r="G25" s="30">
        <v>19069.02</v>
      </c>
      <c r="H25" s="30">
        <v>4962.26</v>
      </c>
      <c r="I25" s="30">
        <v>25001.39</v>
      </c>
      <c r="J25" s="30">
        <v>15316.6</v>
      </c>
      <c r="K25" s="30">
        <v>25172.86</v>
      </c>
      <c r="L25" s="30">
        <v>24985.84</v>
      </c>
      <c r="M25" s="30">
        <v>17483.89</v>
      </c>
      <c r="N25" s="30">
        <v>5006.13</v>
      </c>
      <c r="O25" s="30">
        <f t="shared" si="4"/>
        <v>229739.88</v>
      </c>
      <c r="P25"/>
      <c r="Q25"/>
      <c r="R25"/>
      <c r="S25"/>
      <c r="T25"/>
      <c r="U25"/>
      <c r="V25"/>
      <c r="W25"/>
      <c r="X25"/>
      <c r="Y25"/>
      <c r="Z25"/>
    </row>
    <row r="26" spans="1:15" ht="15" customHeight="1">
      <c r="A26" s="27"/>
      <c r="B26" s="16"/>
      <c r="C26" s="16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9"/>
    </row>
    <row r="27" spans="1:15" ht="18.75" customHeight="1">
      <c r="A27" s="14" t="s">
        <v>39</v>
      </c>
      <c r="B27" s="30">
        <f aca="true" t="shared" si="6" ref="B27:O27">+B28+B30+B42+B43+B46-B47</f>
        <v>-55140.8</v>
      </c>
      <c r="C27" s="30">
        <f>+C28+C30+C42+C43+C46-C47</f>
        <v>-53539.2</v>
      </c>
      <c r="D27" s="30">
        <f t="shared" si="6"/>
        <v>-47790.78</v>
      </c>
      <c r="E27" s="30">
        <f t="shared" si="6"/>
        <v>-8487.6</v>
      </c>
      <c r="F27" s="30">
        <f t="shared" si="6"/>
        <v>-26628.8</v>
      </c>
      <c r="G27" s="30">
        <f t="shared" si="6"/>
        <v>-48061.2</v>
      </c>
      <c r="H27" s="30">
        <f t="shared" si="6"/>
        <v>-31598.300000000003</v>
      </c>
      <c r="I27" s="30">
        <f t="shared" si="6"/>
        <v>-53785.6</v>
      </c>
      <c r="J27" s="30">
        <f t="shared" si="6"/>
        <v>-37092</v>
      </c>
      <c r="K27" s="30">
        <f t="shared" si="6"/>
        <v>-37369.2</v>
      </c>
      <c r="L27" s="30">
        <f t="shared" si="6"/>
        <v>-32894.4</v>
      </c>
      <c r="M27" s="30">
        <f t="shared" si="6"/>
        <v>-15620</v>
      </c>
      <c r="N27" s="30">
        <f t="shared" si="6"/>
        <v>-14916</v>
      </c>
      <c r="O27" s="30">
        <f t="shared" si="6"/>
        <v>-462923.88000000006</v>
      </c>
    </row>
    <row r="28" spans="1:15" ht="18.75" customHeight="1">
      <c r="A28" s="26" t="s">
        <v>40</v>
      </c>
      <c r="B28" s="31">
        <f>+B29</f>
        <v>-55140.8</v>
      </c>
      <c r="C28" s="31">
        <f>+C29</f>
        <v>-53539.2</v>
      </c>
      <c r="D28" s="31">
        <f aca="true" t="shared" si="7" ref="D28:O28">+D29</f>
        <v>-44224.4</v>
      </c>
      <c r="E28" s="31">
        <f t="shared" si="7"/>
        <v>-8487.6</v>
      </c>
      <c r="F28" s="31">
        <f t="shared" si="7"/>
        <v>-26628.8</v>
      </c>
      <c r="G28" s="31">
        <f t="shared" si="7"/>
        <v>-48061.2</v>
      </c>
      <c r="H28" s="31">
        <f t="shared" si="7"/>
        <v>-9895.6</v>
      </c>
      <c r="I28" s="31">
        <f t="shared" si="7"/>
        <v>-53785.6</v>
      </c>
      <c r="J28" s="31">
        <f t="shared" si="7"/>
        <v>-37092</v>
      </c>
      <c r="K28" s="31">
        <f t="shared" si="7"/>
        <v>-37369.2</v>
      </c>
      <c r="L28" s="31">
        <f t="shared" si="7"/>
        <v>-32894.4</v>
      </c>
      <c r="M28" s="31">
        <f t="shared" si="7"/>
        <v>-15620</v>
      </c>
      <c r="N28" s="31">
        <f t="shared" si="7"/>
        <v>-14916</v>
      </c>
      <c r="O28" s="31">
        <f t="shared" si="7"/>
        <v>-437654.80000000005</v>
      </c>
    </row>
    <row r="29" spans="1:26" ht="18.75" customHeight="1">
      <c r="A29" s="27" t="s">
        <v>41</v>
      </c>
      <c r="B29" s="16">
        <f>ROUND((-B9)*$G$3,2)</f>
        <v>-55140.8</v>
      </c>
      <c r="C29" s="16">
        <f aca="true" t="shared" si="8" ref="C29:N29">ROUND((-C9)*$G$3,2)</f>
        <v>-53539.2</v>
      </c>
      <c r="D29" s="16">
        <f t="shared" si="8"/>
        <v>-44224.4</v>
      </c>
      <c r="E29" s="16">
        <f t="shared" si="8"/>
        <v>-8487.6</v>
      </c>
      <c r="F29" s="16">
        <f t="shared" si="8"/>
        <v>-26628.8</v>
      </c>
      <c r="G29" s="16">
        <f t="shared" si="8"/>
        <v>-48061.2</v>
      </c>
      <c r="H29" s="16">
        <f t="shared" si="8"/>
        <v>-9895.6</v>
      </c>
      <c r="I29" s="16">
        <f t="shared" si="8"/>
        <v>-53785.6</v>
      </c>
      <c r="J29" s="16">
        <f t="shared" si="8"/>
        <v>-37092</v>
      </c>
      <c r="K29" s="16">
        <f t="shared" si="8"/>
        <v>-37369.2</v>
      </c>
      <c r="L29" s="16">
        <f t="shared" si="8"/>
        <v>-32894.4</v>
      </c>
      <c r="M29" s="16">
        <f t="shared" si="8"/>
        <v>-15620</v>
      </c>
      <c r="N29" s="16">
        <f t="shared" si="8"/>
        <v>-14916</v>
      </c>
      <c r="O29" s="32">
        <f aca="true" t="shared" si="9" ref="O29:O47">SUM(B29:N29)</f>
        <v>-437654.80000000005</v>
      </c>
      <c r="P29"/>
      <c r="Q29"/>
      <c r="R29"/>
      <c r="S29"/>
      <c r="T29"/>
      <c r="U29"/>
      <c r="V29"/>
      <c r="W29"/>
      <c r="X29"/>
      <c r="Y29"/>
      <c r="Z29"/>
    </row>
    <row r="30" spans="1:15" ht="18.75" customHeight="1">
      <c r="A30" s="26" t="s">
        <v>42</v>
      </c>
      <c r="B30" s="31">
        <f>SUM(B31:B40)</f>
        <v>0</v>
      </c>
      <c r="C30" s="31">
        <f aca="true" t="shared" si="10" ref="C30:O30">SUM(C31:C40)</f>
        <v>0</v>
      </c>
      <c r="D30" s="31">
        <f t="shared" si="10"/>
        <v>0</v>
      </c>
      <c r="E30" s="31">
        <f t="shared" si="10"/>
        <v>0</v>
      </c>
      <c r="F30" s="31">
        <f t="shared" si="10"/>
        <v>0</v>
      </c>
      <c r="G30" s="31">
        <f t="shared" si="10"/>
        <v>0</v>
      </c>
      <c r="H30" s="31">
        <f t="shared" si="10"/>
        <v>-20669.24</v>
      </c>
      <c r="I30" s="31">
        <f t="shared" si="10"/>
        <v>0</v>
      </c>
      <c r="J30" s="31">
        <f t="shared" si="10"/>
        <v>0</v>
      </c>
      <c r="K30" s="31">
        <f t="shared" si="10"/>
        <v>0</v>
      </c>
      <c r="L30" s="31">
        <f t="shared" si="10"/>
        <v>0</v>
      </c>
      <c r="M30" s="31">
        <f t="shared" si="10"/>
        <v>0</v>
      </c>
      <c r="N30" s="31">
        <f t="shared" si="10"/>
        <v>0</v>
      </c>
      <c r="O30" s="31">
        <f t="shared" si="10"/>
        <v>-20669.24</v>
      </c>
    </row>
    <row r="31" spans="1:26" ht="18.75" customHeight="1">
      <c r="A31" s="27" t="s">
        <v>43</v>
      </c>
      <c r="B31" s="33">
        <v>0</v>
      </c>
      <c r="C31" s="33">
        <v>0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7" t="s">
        <v>44</v>
      </c>
      <c r="B32" s="33">
        <v>0</v>
      </c>
      <c r="C32" s="33">
        <v>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7" t="s">
        <v>45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46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4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47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48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49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50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51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75</v>
      </c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-20669.24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>
        <f>SUM(B40:N40)</f>
        <v>-20669.24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2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26" t="s">
        <v>76</v>
      </c>
      <c r="B42" s="35">
        <v>0</v>
      </c>
      <c r="C42" s="35">
        <v>0</v>
      </c>
      <c r="D42" s="35">
        <v>-3566.38</v>
      </c>
      <c r="E42" s="35">
        <v>0</v>
      </c>
      <c r="F42" s="35">
        <v>0</v>
      </c>
      <c r="G42" s="35">
        <v>0</v>
      </c>
      <c r="H42" s="35">
        <v>-1033.46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33">
        <f t="shared" si="9"/>
        <v>-4599.84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26" t="s">
        <v>52</v>
      </c>
      <c r="B43" s="35">
        <v>0</v>
      </c>
      <c r="C43" s="35">
        <v>0</v>
      </c>
      <c r="D43" s="35">
        <v>0</v>
      </c>
      <c r="E43" s="35">
        <v>0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5">
        <v>0</v>
      </c>
      <c r="L43" s="35">
        <v>0</v>
      </c>
      <c r="M43" s="35">
        <v>0</v>
      </c>
      <c r="N43" s="35">
        <v>0</v>
      </c>
      <c r="O43" s="33">
        <f t="shared" si="9"/>
        <v>0</v>
      </c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26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3"/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4" t="s">
        <v>53</v>
      </c>
      <c r="B45" s="36">
        <f aca="true" t="shared" si="11" ref="B45:N45">+B17+B27</f>
        <v>990806.42</v>
      </c>
      <c r="C45" s="36">
        <f t="shared" si="11"/>
        <v>728033.9700000001</v>
      </c>
      <c r="D45" s="36">
        <f t="shared" si="11"/>
        <v>685096.4899999999</v>
      </c>
      <c r="E45" s="36">
        <f t="shared" si="11"/>
        <v>200000.06000000003</v>
      </c>
      <c r="F45" s="36">
        <f t="shared" si="11"/>
        <v>714293.4799999999</v>
      </c>
      <c r="G45" s="36">
        <f t="shared" si="11"/>
        <v>961173.51</v>
      </c>
      <c r="H45" s="36">
        <f t="shared" si="11"/>
        <v>180056.34999999998</v>
      </c>
      <c r="I45" s="36">
        <f t="shared" si="11"/>
        <v>691780.48</v>
      </c>
      <c r="J45" s="36">
        <f t="shared" si="11"/>
        <v>646441.95</v>
      </c>
      <c r="K45" s="36">
        <f t="shared" si="11"/>
        <v>854017.78</v>
      </c>
      <c r="L45" s="36">
        <f t="shared" si="11"/>
        <v>808071.14</v>
      </c>
      <c r="M45" s="36">
        <f t="shared" si="11"/>
        <v>444491.65</v>
      </c>
      <c r="N45" s="36">
        <f t="shared" si="11"/>
        <v>234879.95</v>
      </c>
      <c r="O45" s="36">
        <f>SUM(B45:N45)</f>
        <v>8139143.23</v>
      </c>
      <c r="P45"/>
      <c r="Q45"/>
      <c r="R45"/>
      <c r="S45"/>
      <c r="T45"/>
      <c r="U45"/>
      <c r="V45"/>
      <c r="W45"/>
      <c r="X45"/>
      <c r="Y45"/>
      <c r="Z45"/>
    </row>
    <row r="46" spans="1:19" ht="18.75" customHeight="1">
      <c r="A46" s="37" t="s">
        <v>54</v>
      </c>
      <c r="B46" s="33">
        <v>0</v>
      </c>
      <c r="C46" s="33">
        <v>0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16">
        <f t="shared" si="9"/>
        <v>0</v>
      </c>
      <c r="P46"/>
      <c r="Q46"/>
      <c r="R46"/>
      <c r="S46"/>
    </row>
    <row r="47" spans="1:19" ht="18.75" customHeight="1">
      <c r="A47" s="37" t="s">
        <v>55</v>
      </c>
      <c r="B47" s="33">
        <v>0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16">
        <f t="shared" si="9"/>
        <v>0</v>
      </c>
      <c r="P47"/>
      <c r="Q47" s="43"/>
      <c r="R47"/>
      <c r="S47"/>
    </row>
    <row r="48" spans="1:19" ht="15.75">
      <c r="A48" s="38"/>
      <c r="B48" s="39"/>
      <c r="C48" s="39"/>
      <c r="D48" s="40"/>
      <c r="E48" s="40"/>
      <c r="F48" s="40"/>
      <c r="G48" s="40"/>
      <c r="H48" s="40"/>
      <c r="I48" s="39"/>
      <c r="J48" s="40"/>
      <c r="K48" s="40"/>
      <c r="L48" s="40"/>
      <c r="M48" s="40"/>
      <c r="N48" s="40"/>
      <c r="O48" s="41"/>
      <c r="P48" s="42"/>
      <c r="Q48"/>
      <c r="R48" s="43"/>
      <c r="S48"/>
    </row>
    <row r="49" spans="1:19" ht="12.75" customHeight="1">
      <c r="A49" s="44"/>
      <c r="B49" s="45"/>
      <c r="C49" s="45"/>
      <c r="D49" s="46"/>
      <c r="E49" s="46"/>
      <c r="F49" s="46"/>
      <c r="G49" s="46"/>
      <c r="H49" s="46"/>
      <c r="I49" s="45"/>
      <c r="J49" s="46"/>
      <c r="K49" s="46"/>
      <c r="L49" s="46"/>
      <c r="M49" s="46"/>
      <c r="N49" s="46"/>
      <c r="O49" s="47"/>
      <c r="P49" s="42"/>
      <c r="Q49"/>
      <c r="R49" s="43"/>
      <c r="S49"/>
    </row>
    <row r="50" spans="1:17" ht="15" customHeight="1">
      <c r="A50" s="48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50"/>
      <c r="Q50"/>
    </row>
    <row r="51" spans="1:17" ht="18.75" customHeight="1">
      <c r="A51" s="14" t="s">
        <v>56</v>
      </c>
      <c r="B51" s="51">
        <f aca="true" t="shared" si="12" ref="B51:O51">SUM(B52:B62)</f>
        <v>990806.42</v>
      </c>
      <c r="C51" s="51">
        <f t="shared" si="12"/>
        <v>728033.97</v>
      </c>
      <c r="D51" s="51">
        <f t="shared" si="12"/>
        <v>685096.49</v>
      </c>
      <c r="E51" s="51">
        <f t="shared" si="12"/>
        <v>200000.06</v>
      </c>
      <c r="F51" s="51">
        <f t="shared" si="12"/>
        <v>714293.49</v>
      </c>
      <c r="G51" s="51">
        <f t="shared" si="12"/>
        <v>961173.52</v>
      </c>
      <c r="H51" s="51">
        <f t="shared" si="12"/>
        <v>180056.35</v>
      </c>
      <c r="I51" s="51">
        <f t="shared" si="12"/>
        <v>691780.47</v>
      </c>
      <c r="J51" s="51">
        <f t="shared" si="12"/>
        <v>646441.95</v>
      </c>
      <c r="K51" s="51">
        <f t="shared" si="12"/>
        <v>854017.77</v>
      </c>
      <c r="L51" s="51">
        <f t="shared" si="12"/>
        <v>808071.15</v>
      </c>
      <c r="M51" s="51">
        <f t="shared" si="12"/>
        <v>444491.65</v>
      </c>
      <c r="N51" s="51">
        <f t="shared" si="12"/>
        <v>234879.95</v>
      </c>
      <c r="O51" s="36">
        <f t="shared" si="12"/>
        <v>8139143.240000001</v>
      </c>
      <c r="Q51"/>
    </row>
    <row r="52" spans="1:18" ht="18.75" customHeight="1">
      <c r="A52" s="26" t="s">
        <v>57</v>
      </c>
      <c r="B52" s="51">
        <v>817930.92</v>
      </c>
      <c r="C52" s="51">
        <v>531970.84</v>
      </c>
      <c r="D52" s="52">
        <v>0</v>
      </c>
      <c r="E52" s="52">
        <v>0</v>
      </c>
      <c r="F52" s="52">
        <v>0</v>
      </c>
      <c r="G52" s="52">
        <v>0</v>
      </c>
      <c r="H52" s="52">
        <v>0</v>
      </c>
      <c r="I52" s="52">
        <v>0</v>
      </c>
      <c r="J52" s="52">
        <v>0</v>
      </c>
      <c r="K52" s="52">
        <v>0</v>
      </c>
      <c r="L52" s="52">
        <v>0</v>
      </c>
      <c r="M52" s="52">
        <v>0</v>
      </c>
      <c r="N52" s="52">
        <v>0</v>
      </c>
      <c r="O52" s="36">
        <f>SUM(B52:N52)</f>
        <v>1349901.76</v>
      </c>
      <c r="P52"/>
      <c r="Q52"/>
      <c r="R52" s="43"/>
    </row>
    <row r="53" spans="1:16" ht="18.75" customHeight="1">
      <c r="A53" s="26" t="s">
        <v>58</v>
      </c>
      <c r="B53" s="51">
        <v>172875.5</v>
      </c>
      <c r="C53" s="51">
        <v>196063.13</v>
      </c>
      <c r="D53" s="52">
        <v>0</v>
      </c>
      <c r="E53" s="52">
        <v>0</v>
      </c>
      <c r="F53" s="52">
        <v>0</v>
      </c>
      <c r="G53" s="52">
        <v>0</v>
      </c>
      <c r="H53" s="52">
        <v>0</v>
      </c>
      <c r="I53" s="52">
        <v>0</v>
      </c>
      <c r="J53" s="52">
        <v>0</v>
      </c>
      <c r="K53" s="52">
        <v>0</v>
      </c>
      <c r="L53" s="52">
        <v>0</v>
      </c>
      <c r="M53" s="52">
        <v>0</v>
      </c>
      <c r="N53" s="52">
        <v>0</v>
      </c>
      <c r="O53" s="36">
        <f aca="true" t="shared" si="13" ref="O53:O62">SUM(B53:N53)</f>
        <v>368938.63</v>
      </c>
      <c r="P53"/>
    </row>
    <row r="54" spans="1:17" ht="18.75" customHeight="1">
      <c r="A54" s="26" t="s">
        <v>59</v>
      </c>
      <c r="B54" s="52">
        <v>0</v>
      </c>
      <c r="C54" s="52">
        <v>0</v>
      </c>
      <c r="D54" s="31">
        <v>685096.49</v>
      </c>
      <c r="E54" s="52">
        <v>0</v>
      </c>
      <c r="F54" s="52">
        <v>0</v>
      </c>
      <c r="G54" s="52">
        <v>0</v>
      </c>
      <c r="H54" s="51">
        <v>180056.35</v>
      </c>
      <c r="I54" s="52">
        <v>0</v>
      </c>
      <c r="J54" s="52">
        <v>0</v>
      </c>
      <c r="K54" s="52">
        <v>0</v>
      </c>
      <c r="L54" s="52">
        <v>0</v>
      </c>
      <c r="M54" s="52">
        <v>0</v>
      </c>
      <c r="N54" s="52">
        <v>0</v>
      </c>
      <c r="O54" s="31">
        <f t="shared" si="13"/>
        <v>865152.84</v>
      </c>
      <c r="Q54"/>
    </row>
    <row r="55" spans="1:18" ht="18.75" customHeight="1">
      <c r="A55" s="26" t="s">
        <v>60</v>
      </c>
      <c r="B55" s="52">
        <v>0</v>
      </c>
      <c r="C55" s="52">
        <v>0</v>
      </c>
      <c r="D55" s="52">
        <v>0</v>
      </c>
      <c r="E55" s="31">
        <v>200000.06</v>
      </c>
      <c r="F55" s="52">
        <v>0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36">
        <f t="shared" si="13"/>
        <v>200000.06</v>
      </c>
      <c r="R55"/>
    </row>
    <row r="56" spans="1:19" ht="18.75" customHeight="1">
      <c r="A56" s="26" t="s">
        <v>61</v>
      </c>
      <c r="B56" s="52">
        <v>0</v>
      </c>
      <c r="C56" s="52">
        <v>0</v>
      </c>
      <c r="D56" s="52">
        <v>0</v>
      </c>
      <c r="E56" s="52">
        <v>0</v>
      </c>
      <c r="F56" s="31">
        <v>714293.49</v>
      </c>
      <c r="G56" s="52">
        <v>0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31">
        <f t="shared" si="13"/>
        <v>714293.49</v>
      </c>
      <c r="S56"/>
    </row>
    <row r="57" spans="1:20" ht="18.75" customHeight="1">
      <c r="A57" s="26" t="s">
        <v>62</v>
      </c>
      <c r="B57" s="52">
        <v>0</v>
      </c>
      <c r="C57" s="52">
        <v>0</v>
      </c>
      <c r="D57" s="52">
        <v>0</v>
      </c>
      <c r="E57" s="52">
        <v>0</v>
      </c>
      <c r="F57" s="52">
        <v>0</v>
      </c>
      <c r="G57" s="51">
        <v>961173.52</v>
      </c>
      <c r="H57" s="52">
        <v>0</v>
      </c>
      <c r="I57" s="52">
        <v>0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36">
        <f t="shared" si="13"/>
        <v>961173.52</v>
      </c>
      <c r="T57"/>
    </row>
    <row r="58" spans="1:21" ht="18.75" customHeight="1">
      <c r="A58" s="26" t="s">
        <v>63</v>
      </c>
      <c r="B58" s="52">
        <v>0</v>
      </c>
      <c r="C58" s="52">
        <v>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1">
        <v>691780.47</v>
      </c>
      <c r="J58" s="52">
        <v>0</v>
      </c>
      <c r="K58" s="52">
        <v>0</v>
      </c>
      <c r="L58" s="52">
        <v>0</v>
      </c>
      <c r="M58" s="52">
        <v>0</v>
      </c>
      <c r="N58" s="52">
        <v>0</v>
      </c>
      <c r="O58" s="36">
        <f t="shared" si="13"/>
        <v>691780.47</v>
      </c>
      <c r="U58"/>
    </row>
    <row r="59" spans="1:22" ht="18.75" customHeight="1">
      <c r="A59" s="26" t="s">
        <v>64</v>
      </c>
      <c r="B59" s="52">
        <v>0</v>
      </c>
      <c r="C59" s="52">
        <v>0</v>
      </c>
      <c r="D59" s="52">
        <v>0</v>
      </c>
      <c r="E59" s="52">
        <v>0</v>
      </c>
      <c r="F59" s="52">
        <v>0</v>
      </c>
      <c r="G59" s="52">
        <v>0</v>
      </c>
      <c r="H59" s="52">
        <v>0</v>
      </c>
      <c r="I59" s="52">
        <v>0</v>
      </c>
      <c r="J59" s="31">
        <v>646441.95</v>
      </c>
      <c r="K59" s="52">
        <v>0</v>
      </c>
      <c r="L59" s="52">
        <v>0</v>
      </c>
      <c r="M59" s="52">
        <v>0</v>
      </c>
      <c r="N59" s="52">
        <v>0</v>
      </c>
      <c r="O59" s="36">
        <f t="shared" si="13"/>
        <v>646441.95</v>
      </c>
      <c r="V59"/>
    </row>
    <row r="60" spans="1:23" ht="18.75" customHeight="1">
      <c r="A60" s="26" t="s">
        <v>65</v>
      </c>
      <c r="B60" s="52">
        <v>0</v>
      </c>
      <c r="C60" s="52">
        <v>0</v>
      </c>
      <c r="D60" s="52">
        <v>0</v>
      </c>
      <c r="E60" s="52">
        <v>0</v>
      </c>
      <c r="F60" s="52">
        <v>0</v>
      </c>
      <c r="G60" s="52">
        <v>0</v>
      </c>
      <c r="H60" s="52">
        <v>0</v>
      </c>
      <c r="I60" s="52">
        <v>0</v>
      </c>
      <c r="J60" s="52">
        <v>0</v>
      </c>
      <c r="K60" s="31">
        <v>854017.77</v>
      </c>
      <c r="L60" s="31">
        <v>808071.15</v>
      </c>
      <c r="M60" s="52">
        <v>0</v>
      </c>
      <c r="N60" s="52">
        <v>0</v>
      </c>
      <c r="O60" s="36">
        <f t="shared" si="13"/>
        <v>1662088.92</v>
      </c>
      <c r="P60"/>
      <c r="W60"/>
    </row>
    <row r="61" spans="1:25" ht="18.75" customHeight="1">
      <c r="A61" s="26" t="s">
        <v>66</v>
      </c>
      <c r="B61" s="52">
        <v>0</v>
      </c>
      <c r="C61" s="52">
        <v>0</v>
      </c>
      <c r="D61" s="52">
        <v>0</v>
      </c>
      <c r="E61" s="52">
        <v>0</v>
      </c>
      <c r="F61" s="52">
        <v>0</v>
      </c>
      <c r="G61" s="52">
        <v>0</v>
      </c>
      <c r="H61" s="52">
        <v>0</v>
      </c>
      <c r="I61" s="52">
        <v>0</v>
      </c>
      <c r="J61" s="52">
        <v>0</v>
      </c>
      <c r="K61" s="52">
        <v>0</v>
      </c>
      <c r="L61" s="52">
        <v>0</v>
      </c>
      <c r="M61" s="31">
        <v>444491.65</v>
      </c>
      <c r="N61" s="52">
        <v>0</v>
      </c>
      <c r="O61" s="36">
        <f t="shared" si="13"/>
        <v>444491.65</v>
      </c>
      <c r="R61"/>
      <c r="Y61"/>
    </row>
    <row r="62" spans="1:26" ht="18.75" customHeight="1">
      <c r="A62" s="38" t="s">
        <v>67</v>
      </c>
      <c r="B62" s="53">
        <v>0</v>
      </c>
      <c r="C62" s="53">
        <v>0</v>
      </c>
      <c r="D62" s="53">
        <v>0</v>
      </c>
      <c r="E62" s="53">
        <v>0</v>
      </c>
      <c r="F62" s="53">
        <v>0</v>
      </c>
      <c r="G62" s="53">
        <v>0</v>
      </c>
      <c r="H62" s="53">
        <v>0</v>
      </c>
      <c r="I62" s="53">
        <v>0</v>
      </c>
      <c r="J62" s="53">
        <v>0</v>
      </c>
      <c r="K62" s="53">
        <v>0</v>
      </c>
      <c r="L62" s="53">
        <v>0</v>
      </c>
      <c r="M62" s="53">
        <v>0</v>
      </c>
      <c r="N62" s="54">
        <v>234879.95</v>
      </c>
      <c r="O62" s="55">
        <f t="shared" si="13"/>
        <v>234879.95</v>
      </c>
      <c r="P62"/>
      <c r="S62"/>
      <c r="Z62"/>
    </row>
    <row r="63" spans="1:12" ht="21" customHeight="1">
      <c r="A63" s="56" t="s">
        <v>74</v>
      </c>
      <c r="B63" s="57"/>
      <c r="C63" s="57"/>
      <c r="D63"/>
      <c r="E63"/>
      <c r="F63"/>
      <c r="G63"/>
      <c r="H63" s="58"/>
      <c r="I63" s="58"/>
      <c r="J63"/>
      <c r="K63"/>
      <c r="L63"/>
    </row>
    <row r="64" spans="1:14" ht="15.75">
      <c r="A64" s="67"/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</row>
    <row r="65" spans="2:12" ht="13.5">
      <c r="B65" s="57"/>
      <c r="C65" s="57"/>
      <c r="D65"/>
      <c r="E65"/>
      <c r="F65"/>
      <c r="G65"/>
      <c r="H65" s="58"/>
      <c r="I65" s="58"/>
      <c r="J65"/>
      <c r="K65"/>
      <c r="L65"/>
    </row>
    <row r="66" spans="2:12" ht="13.5">
      <c r="B66" s="57"/>
      <c r="C66" s="57"/>
      <c r="D66"/>
      <c r="E66"/>
      <c r="F66"/>
      <c r="G66"/>
      <c r="H66"/>
      <c r="I66"/>
      <c r="J66"/>
      <c r="K66"/>
      <c r="L66"/>
    </row>
    <row r="67" spans="2:12" ht="13.5">
      <c r="B67"/>
      <c r="C67"/>
      <c r="D67"/>
      <c r="E67"/>
      <c r="F67"/>
      <c r="G67"/>
      <c r="H67" s="59"/>
      <c r="I67" s="59"/>
      <c r="J67" s="60"/>
      <c r="K67" s="60"/>
      <c r="L67" s="60"/>
    </row>
    <row r="68" spans="2:12" ht="13.5">
      <c r="B68"/>
      <c r="C68"/>
      <c r="D68"/>
      <c r="E68"/>
      <c r="F68"/>
      <c r="G68"/>
      <c r="H68"/>
      <c r="I68"/>
      <c r="J68"/>
      <c r="K68"/>
      <c r="L68"/>
    </row>
    <row r="69" spans="2:12" ht="13.5">
      <c r="B69"/>
      <c r="C69"/>
      <c r="D69"/>
      <c r="E69"/>
      <c r="F69"/>
      <c r="G69"/>
      <c r="H69"/>
      <c r="I69"/>
      <c r="J69"/>
      <c r="K69"/>
      <c r="L69"/>
    </row>
    <row r="70" spans="2:12" ht="13.5">
      <c r="B70"/>
      <c r="C70"/>
      <c r="D70"/>
      <c r="E70"/>
      <c r="F70"/>
      <c r="G70"/>
      <c r="H70"/>
      <c r="I70"/>
      <c r="J70"/>
      <c r="K70"/>
      <c r="L70"/>
    </row>
    <row r="71" spans="2:12" ht="13.5">
      <c r="B71"/>
      <c r="C71"/>
      <c r="D71"/>
      <c r="E71"/>
      <c r="F71"/>
      <c r="G71"/>
      <c r="H71"/>
      <c r="I71"/>
      <c r="J71"/>
      <c r="K71"/>
      <c r="L71"/>
    </row>
    <row r="72" spans="2:12" ht="13.5">
      <c r="B72"/>
      <c r="C72"/>
      <c r="D72"/>
      <c r="E72"/>
      <c r="F72"/>
      <c r="G72"/>
      <c r="H72"/>
      <c r="I72"/>
      <c r="J72"/>
      <c r="K72"/>
      <c r="L72"/>
    </row>
    <row r="73" spans="2:12" ht="13.5">
      <c r="B73"/>
      <c r="C73"/>
      <c r="D73"/>
      <c r="E73"/>
      <c r="F73"/>
      <c r="G73"/>
      <c r="H73"/>
      <c r="I73"/>
      <c r="J73"/>
      <c r="K73"/>
      <c r="L73"/>
    </row>
    <row r="74" ht="13.5">
      <c r="K74"/>
    </row>
    <row r="75" ht="13.5">
      <c r="L75"/>
    </row>
    <row r="76" ht="13.5">
      <c r="M76"/>
    </row>
    <row r="77" ht="13.5">
      <c r="N77"/>
    </row>
    <row r="104" spans="2:14" ht="13.5">
      <c r="B104">
        <v>0</v>
      </c>
      <c r="C104">
        <v>0</v>
      </c>
      <c r="D104">
        <v>0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</row>
    <row r="106" spans="2:14" ht="13.5">
      <c r="B106">
        <v>0</v>
      </c>
      <c r="C106">
        <v>0</v>
      </c>
      <c r="D106">
        <v>0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</row>
  </sheetData>
  <sheetProtection/>
  <mergeCells count="6">
    <mergeCell ref="A1:O1"/>
    <mergeCell ref="A2:O2"/>
    <mergeCell ref="A4:A6"/>
    <mergeCell ref="B4:N4"/>
    <mergeCell ref="O4:O6"/>
    <mergeCell ref="A64:N64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2021-06-14T14:36:08Z</dcterms:modified>
  <cp:category/>
  <cp:version/>
  <cp:contentType/>
  <cp:contentStatus/>
</cp:coreProperties>
</file>