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<sst xmlns="http://schemas.openxmlformats.org/spreadsheetml/2006/main" count="80" uniqueCount="77">
  <si>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</si>
  <si>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</si>
  <si>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</si>
  <si>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</si>
  <si>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</si>
  <si>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</si>
  <si>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</si>
  <si>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</si>
  <si>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</si>
  <si>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</si>
  <si>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</si>
  <si>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</si>
  <si>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</si>
  <si>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</si>
  <si>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</si>
  <si>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</si>
  <si>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</si>
  <si>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</si>
  <si>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</si>
  <si>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</si>
  <si>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</si>
  <si>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</si>
  <si>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</si>
  <si>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</si>
  <si>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</si>
  <si>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</si>
  <si>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</si>
  <si>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</si>
  <si>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</si>
  <si>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</si>
  <si>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</si>
  <si>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</si>
  <si>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</si>
  <si>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</si>
  <si>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</si>
  <si>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</si>
  <si>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</si>
  <si>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</si>
  <si>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</si>
  <si>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</si>
  <si>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</si>
  <si>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</si>
  <si>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</si>
  <si>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</si>
  <si>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</si>
  <si>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</si>
  <si>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</si>
  <si>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</si>
  <si>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</si>
  <si>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</si>
  <si>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</si>
  <si>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</si>
  <si>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</si>
  <si>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</si>
  <si>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</si>
  <si>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</si>
  <si>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</si>
  <si>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</si>
  <si>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</si>
  <si>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</si>
  <si>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</si>
  <si>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</si>
  <si>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</si>
  <si>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</si>
  <si>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</si>
  <si>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</si>
  <si>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</si>
  <si>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</si>
  <si>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</si>
  <si>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</si>
  <si>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</si>
  <si>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</si>
  <si>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</si>
  <si>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07/06/21 - VENCIMENTO 14/06/21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</si>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</sst>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293512</v>
      </c>
      <c r="C7" s="9">
        <f t="shared" si="0"/>
        <v>208286</v>
      </c>
      <c r="D7" s="9">
        <f t="shared" si="0"/>
        <v>232626</v>
      </c>
      <c r="E7" s="9">
        <f t="shared" si="0"/>
        <v>49299</v>
      </c>
      <c r="F7" s="9">
        <f t="shared" si="0"/>
        <v>158855</v>
      </c>
      <c r="G7" s="9">
        <f t="shared" si="0"/>
        <v>266605</v>
      </c>
      <c r="H7" s="9">
        <f t="shared" si="0"/>
        <v>39922</v>
      </c>
      <c r="I7" s="9">
        <f t="shared" si="0"/>
        <v>201452</v>
      </c>
      <c r="J7" s="9">
        <f t="shared" si="0"/>
        <v>187348</v>
      </c>
      <c r="K7" s="9">
        <f t="shared" si="0"/>
        <v>270528</v>
      </c>
      <c r="L7" s="9">
        <f t="shared" si="0"/>
        <v>204399</v>
      </c>
      <c r="M7" s="9">
        <f t="shared" si="0"/>
        <v>94302</v>
      </c>
      <c r="N7" s="9">
        <f t="shared" si="0"/>
        <v>58239</v>
      </c>
      <c r="O7" s="9">
        <f t="shared" si="0"/>
        <v>2265373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12978</v>
      </c>
      <c r="C8" s="11">
        <f t="shared" si="1"/>
        <v>12721</v>
      </c>
      <c r="D8" s="11">
        <f t="shared" si="1"/>
        <v>10964</v>
      </c>
      <c r="E8" s="11">
        <f t="shared" si="1"/>
        <v>1989</v>
      </c>
      <c r="F8" s="11">
        <f t="shared" si="1"/>
        <v>6795</v>
      </c>
      <c r="G8" s="11">
        <f t="shared" si="1"/>
        <v>11679</v>
      </c>
      <c r="H8" s="11">
        <f t="shared" si="1"/>
        <v>2236</v>
      </c>
      <c r="I8" s="11">
        <f t="shared" si="1"/>
        <v>12700</v>
      </c>
      <c r="J8" s="11">
        <f t="shared" si="1"/>
        <v>9071</v>
      </c>
      <c r="K8" s="11">
        <f t="shared" si="1"/>
        <v>9360</v>
      </c>
      <c r="L8" s="11">
        <f t="shared" si="1"/>
        <v>7703</v>
      </c>
      <c r="M8" s="11">
        <f t="shared" si="1"/>
        <v>3873</v>
      </c>
      <c r="N8" s="11">
        <f t="shared" si="1"/>
        <v>3475</v>
      </c>
      <c r="O8" s="11">
        <f t="shared" si="1"/>
        <v>105544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12978</v>
      </c>
      <c r="C9" s="11">
        <v>12721</v>
      </c>
      <c r="D9" s="11">
        <v>10964</v>
      </c>
      <c r="E9" s="11">
        <v>1989</v>
      </c>
      <c r="F9" s="11">
        <v>6795</v>
      </c>
      <c r="G9" s="11">
        <v>11679</v>
      </c>
      <c r="H9" s="11">
        <v>2232</v>
      </c>
      <c r="I9" s="11">
        <v>12700</v>
      </c>
      <c r="J9" s="11">
        <v>9071</v>
      </c>
      <c r="K9" s="11">
        <v>9355</v>
      </c>
      <c r="L9" s="11">
        <v>7703</v>
      </c>
      <c r="M9" s="11">
        <v>3869</v>
      </c>
      <c r="N9" s="11">
        <v>3475</v>
      </c>
      <c r="O9" s="11">
        <f>SUM(B9:N9)</f>
        <v>105531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280534</v>
      </c>
      <c r="C11" s="13">
        <v>195565</v>
      </c>
      <c r="D11" s="13">
        <v>221662</v>
      </c>
      <c r="E11" s="13">
        <v>47310</v>
      </c>
      <c r="F11" s="13">
        <v>152060</v>
      </c>
      <c r="G11" s="13">
        <v>254926</v>
      </c>
      <c r="H11" s="13">
        <v>37686</v>
      </c>
      <c r="I11" s="13">
        <v>188752</v>
      </c>
      <c r="J11" s="13">
        <v>178277</v>
      </c>
      <c r="K11" s="13">
        <v>261168</v>
      </c>
      <c r="L11" s="13">
        <v>196696</v>
      </c>
      <c r="M11" s="13">
        <v>90429</v>
      </c>
      <c r="N11" s="13">
        <v>54764</v>
      </c>
      <c r="O11" s="11">
        <f>SUM(B11:N11)</f>
        <v>2159829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1.481009921617249</v>
      </c>
      <c r="C15" s="19">
        <v>1.538186599559688</v>
      </c>
      <c r="D15" s="19">
        <v>1.438002702160506</v>
      </c>
      <c r="E15" s="19">
        <v>1.135178899856774</v>
      </c>
      <c r="F15" s="19">
        <v>1.92771971910891</v>
      </c>
      <c r="G15" s="19">
        <v>1.87547406373821</v>
      </c>
      <c r="H15" s="19">
        <v>2.101435408303101</v>
      </c>
      <c r="I15" s="19">
        <v>1.560036224609091</v>
      </c>
      <c r="J15" s="19">
        <v>1.504739436969726</v>
      </c>
      <c r="K15" s="19">
        <v>1.426748891483135</v>
      </c>
      <c r="L15" s="19">
        <v>1.552827327831234</v>
      </c>
      <c r="M15" s="19">
        <v>1.593826308474791</v>
      </c>
      <c r="N15" s="19">
        <v>1.562634123991607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1036103.8600000001</v>
      </c>
      <c r="C17" s="24">
        <f aca="true" t="shared" si="2" ref="C17:N17">C18+C19+C20+C21+C22+C23+C24+C25</f>
        <v>774687.9299999999</v>
      </c>
      <c r="D17" s="24">
        <f t="shared" si="2"/>
        <v>700241.3499999999</v>
      </c>
      <c r="E17" s="24">
        <f t="shared" si="2"/>
        <v>203969.68000000002</v>
      </c>
      <c r="F17" s="24">
        <f t="shared" si="2"/>
        <v>742614.3099999999</v>
      </c>
      <c r="G17" s="24">
        <f t="shared" si="2"/>
        <v>1000077.22</v>
      </c>
      <c r="H17" s="24">
        <f t="shared" si="2"/>
        <v>220977.21</v>
      </c>
      <c r="I17" s="24">
        <f t="shared" si="2"/>
        <v>751719.2600000001</v>
      </c>
      <c r="J17" s="24">
        <f t="shared" si="2"/>
        <v>669729.7499999999</v>
      </c>
      <c r="K17" s="24">
        <f t="shared" si="2"/>
        <v>890459.14</v>
      </c>
      <c r="L17" s="24">
        <f t="shared" si="2"/>
        <v>837335.07</v>
      </c>
      <c r="M17" s="24">
        <f t="shared" si="2"/>
        <v>458092.35</v>
      </c>
      <c r="N17" s="24">
        <f t="shared" si="2"/>
        <v>246430.15000000002</v>
      </c>
      <c r="O17" s="24">
        <f>O18+O19+O20+O21+O22+O23+O24+O25</f>
        <v>8532437.28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647252.66</v>
      </c>
      <c r="C18" s="30">
        <f t="shared" si="3"/>
        <v>474371.37</v>
      </c>
      <c r="D18" s="30">
        <f t="shared" si="3"/>
        <v>464530.86</v>
      </c>
      <c r="E18" s="30">
        <f t="shared" si="3"/>
        <v>168410.31</v>
      </c>
      <c r="F18" s="30">
        <f t="shared" si="3"/>
        <v>367542.81</v>
      </c>
      <c r="G18" s="30">
        <f t="shared" si="3"/>
        <v>507082.71</v>
      </c>
      <c r="H18" s="30">
        <f t="shared" si="3"/>
        <v>101813.08</v>
      </c>
      <c r="I18" s="30">
        <f t="shared" si="3"/>
        <v>455160.65</v>
      </c>
      <c r="J18" s="30">
        <f t="shared" si="3"/>
        <v>426048.09</v>
      </c>
      <c r="K18" s="30">
        <f t="shared" si="3"/>
        <v>581932.78</v>
      </c>
      <c r="L18" s="30">
        <f t="shared" si="3"/>
        <v>500409.63</v>
      </c>
      <c r="M18" s="30">
        <f t="shared" si="3"/>
        <v>266704.92</v>
      </c>
      <c r="N18" s="30">
        <f t="shared" si="3"/>
        <v>148853.06</v>
      </c>
      <c r="O18" s="30">
        <f aca="true" t="shared" si="4" ref="O18:O25">SUM(B18:N18)</f>
        <v>5110112.93</v>
      </c>
    </row>
    <row r="19" spans="1:23" ht="18.75" customHeight="1">
      <c r="A19" s="26" t="s">
        <v>35</v>
      </c>
      <c r="B19" s="30">
        <f>IF(B15&lt;&gt;0,ROUND((B15-1)*B18,2),0)</f>
        <v>311334.95</v>
      </c>
      <c r="C19" s="30">
        <f aca="true" t="shared" si="5" ref="C19:N19">IF(C15&lt;&gt;0,ROUND((C15-1)*C18,2),0)</f>
        <v>255300.31</v>
      </c>
      <c r="D19" s="30">
        <f t="shared" si="5"/>
        <v>203465.77</v>
      </c>
      <c r="E19" s="30">
        <f t="shared" si="5"/>
        <v>22765.52</v>
      </c>
      <c r="F19" s="30">
        <f t="shared" si="5"/>
        <v>340976.71</v>
      </c>
      <c r="G19" s="30">
        <f t="shared" si="5"/>
        <v>443937.76</v>
      </c>
      <c r="H19" s="30">
        <f t="shared" si="5"/>
        <v>112140.53</v>
      </c>
      <c r="I19" s="30">
        <f t="shared" si="5"/>
        <v>254906.45</v>
      </c>
      <c r="J19" s="30">
        <f t="shared" si="5"/>
        <v>215043.27</v>
      </c>
      <c r="K19" s="30">
        <f t="shared" si="5"/>
        <v>248339.17</v>
      </c>
      <c r="L19" s="30">
        <f t="shared" si="5"/>
        <v>276640.12</v>
      </c>
      <c r="M19" s="30">
        <f t="shared" si="5"/>
        <v>158376.4</v>
      </c>
      <c r="N19" s="30">
        <f t="shared" si="5"/>
        <v>83749.81</v>
      </c>
      <c r="O19" s="30">
        <f t="shared" si="4"/>
        <v>2926976.77</v>
      </c>
      <c r="W19" s="62"/>
    </row>
    <row r="20" spans="1:15" ht="18.75" customHeight="1">
      <c r="A20" s="26" t="s">
        <v>36</v>
      </c>
      <c r="B20" s="30">
        <v>38437.62</v>
      </c>
      <c r="C20" s="30">
        <v>27167.22</v>
      </c>
      <c r="D20" s="30">
        <v>19231.01</v>
      </c>
      <c r="E20" s="30">
        <v>7403.64</v>
      </c>
      <c r="F20" s="30">
        <v>18996.51</v>
      </c>
      <c r="G20" s="30">
        <v>28601.79</v>
      </c>
      <c r="H20" s="30">
        <v>4200.35</v>
      </c>
      <c r="I20" s="30">
        <v>15420.17</v>
      </c>
      <c r="J20" s="30">
        <v>23571.95</v>
      </c>
      <c r="K20" s="30">
        <v>35190.39</v>
      </c>
      <c r="L20" s="30">
        <v>34216.61</v>
      </c>
      <c r="M20" s="30">
        <v>14141.2</v>
      </c>
      <c r="N20" s="30">
        <v>7502.14</v>
      </c>
      <c r="O20" s="30">
        <f t="shared" si="4"/>
        <v>274080.60000000003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-2106.81</v>
      </c>
      <c r="E23" s="30">
        <v>-586.4</v>
      </c>
      <c r="F23" s="30">
        <v>0</v>
      </c>
      <c r="G23" s="30">
        <v>0</v>
      </c>
      <c r="H23" s="30">
        <v>-332.28</v>
      </c>
      <c r="I23" s="30">
        <v>-155.34</v>
      </c>
      <c r="J23" s="30">
        <v>-4015.23</v>
      </c>
      <c r="K23" s="30">
        <v>0</v>
      </c>
      <c r="L23" s="30">
        <v>0</v>
      </c>
      <c r="M23" s="30">
        <v>0</v>
      </c>
      <c r="N23" s="30">
        <v>-66.93</v>
      </c>
      <c r="O23" s="30">
        <f t="shared" si="4"/>
        <v>-7262.99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-57103.2</v>
      </c>
      <c r="C27" s="30">
        <f>+C28+C30+C42+C43+C46-C47</f>
        <v>-55972.4</v>
      </c>
      <c r="D27" s="30">
        <f t="shared" si="6"/>
        <v>-51644.75</v>
      </c>
      <c r="E27" s="30">
        <f t="shared" si="6"/>
        <v>-8751.6</v>
      </c>
      <c r="F27" s="30">
        <f t="shared" si="6"/>
        <v>-29898</v>
      </c>
      <c r="G27" s="30">
        <f t="shared" si="6"/>
        <v>-51387.6</v>
      </c>
      <c r="H27" s="30">
        <f t="shared" si="6"/>
        <v>-32502.36</v>
      </c>
      <c r="I27" s="30">
        <f t="shared" si="6"/>
        <v>-55880</v>
      </c>
      <c r="J27" s="30">
        <f t="shared" si="6"/>
        <v>-39912.4</v>
      </c>
      <c r="K27" s="30">
        <f t="shared" si="6"/>
        <v>-41162</v>
      </c>
      <c r="L27" s="30">
        <f t="shared" si="6"/>
        <v>-33893.2</v>
      </c>
      <c r="M27" s="30">
        <f t="shared" si="6"/>
        <v>-17023.6</v>
      </c>
      <c r="N27" s="30">
        <f t="shared" si="6"/>
        <v>-15290</v>
      </c>
      <c r="O27" s="30">
        <f t="shared" si="6"/>
        <v>-490421.11</v>
      </c>
    </row>
    <row r="28" spans="1:15" ht="18.75" customHeight="1">
      <c r="A28" s="26" t="s">
        <v>40</v>
      </c>
      <c r="B28" s="31">
        <f>+B29</f>
        <v>-57103.2</v>
      </c>
      <c r="C28" s="31">
        <f>+C29</f>
        <v>-55972.4</v>
      </c>
      <c r="D28" s="31">
        <f aca="true" t="shared" si="7" ref="D28:O28">+D29</f>
        <v>-48241.6</v>
      </c>
      <c r="E28" s="31">
        <f t="shared" si="7"/>
        <v>-8751.6</v>
      </c>
      <c r="F28" s="31">
        <f t="shared" si="7"/>
        <v>-29898</v>
      </c>
      <c r="G28" s="31">
        <f t="shared" si="7"/>
        <v>-51387.6</v>
      </c>
      <c r="H28" s="31">
        <f t="shared" si="7"/>
        <v>-9820.8</v>
      </c>
      <c r="I28" s="31">
        <f t="shared" si="7"/>
        <v>-55880</v>
      </c>
      <c r="J28" s="31">
        <f t="shared" si="7"/>
        <v>-39912.4</v>
      </c>
      <c r="K28" s="31">
        <f t="shared" si="7"/>
        <v>-41162</v>
      </c>
      <c r="L28" s="31">
        <f t="shared" si="7"/>
        <v>-33893.2</v>
      </c>
      <c r="M28" s="31">
        <f t="shared" si="7"/>
        <v>-17023.6</v>
      </c>
      <c r="N28" s="31">
        <f t="shared" si="7"/>
        <v>-15290</v>
      </c>
      <c r="O28" s="31">
        <f t="shared" si="7"/>
        <v>-464336.4</v>
      </c>
    </row>
    <row r="29" spans="1:26" ht="18.75" customHeight="1">
      <c r="A29" s="27" t="s">
        <v>41</v>
      </c>
      <c r="B29" s="16">
        <f>ROUND((-B9)*$G$3,2)</f>
        <v>-57103.2</v>
      </c>
      <c r="C29" s="16">
        <f aca="true" t="shared" si="8" ref="C29:N29">ROUND((-C9)*$G$3,2)</f>
        <v>-55972.4</v>
      </c>
      <c r="D29" s="16">
        <f t="shared" si="8"/>
        <v>-48241.6</v>
      </c>
      <c r="E29" s="16">
        <f t="shared" si="8"/>
        <v>-8751.6</v>
      </c>
      <c r="F29" s="16">
        <f t="shared" si="8"/>
        <v>-29898</v>
      </c>
      <c r="G29" s="16">
        <f t="shared" si="8"/>
        <v>-51387.6</v>
      </c>
      <c r="H29" s="16">
        <f t="shared" si="8"/>
        <v>-9820.8</v>
      </c>
      <c r="I29" s="16">
        <f t="shared" si="8"/>
        <v>-55880</v>
      </c>
      <c r="J29" s="16">
        <f t="shared" si="8"/>
        <v>-39912.4</v>
      </c>
      <c r="K29" s="16">
        <f t="shared" si="8"/>
        <v>-41162</v>
      </c>
      <c r="L29" s="16">
        <f t="shared" si="8"/>
        <v>-33893.2</v>
      </c>
      <c r="M29" s="16">
        <f t="shared" si="8"/>
        <v>-17023.6</v>
      </c>
      <c r="N29" s="16">
        <f t="shared" si="8"/>
        <v>-15290</v>
      </c>
      <c r="O29" s="32">
        <f aca="true" t="shared" si="9" ref="O29:O47">SUM(B29:N29)</f>
        <v>-464336.4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-21601.49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SUM(O31:O40)</f>
        <v>-21601.49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-21601.49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-21601.49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-3403.15</v>
      </c>
      <c r="E42" s="35">
        <v>0</v>
      </c>
      <c r="F42" s="35">
        <v>0</v>
      </c>
      <c r="G42" s="35">
        <v>0</v>
      </c>
      <c r="H42" s="35">
        <v>-1080.07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-4483.22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979000.6600000001</v>
      </c>
      <c r="C45" s="36">
        <f t="shared" si="11"/>
        <v>718715.5299999999</v>
      </c>
      <c r="D45" s="36">
        <f t="shared" si="11"/>
        <v>648596.5999999999</v>
      </c>
      <c r="E45" s="36">
        <f t="shared" si="11"/>
        <v>195218.08000000002</v>
      </c>
      <c r="F45" s="36">
        <f t="shared" si="11"/>
        <v>712716.3099999999</v>
      </c>
      <c r="G45" s="36">
        <f t="shared" si="11"/>
        <v>948689.62</v>
      </c>
      <c r="H45" s="36">
        <f t="shared" si="11"/>
        <v>188474.84999999998</v>
      </c>
      <c r="I45" s="36">
        <f t="shared" si="11"/>
        <v>695839.2600000001</v>
      </c>
      <c r="J45" s="36">
        <f t="shared" si="11"/>
        <v>629817.3499999999</v>
      </c>
      <c r="K45" s="36">
        <f t="shared" si="11"/>
        <v>849297.14</v>
      </c>
      <c r="L45" s="36">
        <f t="shared" si="11"/>
        <v>803441.87</v>
      </c>
      <c r="M45" s="36">
        <f t="shared" si="11"/>
        <v>441068.75</v>
      </c>
      <c r="N45" s="36">
        <f t="shared" si="11"/>
        <v>231140.15000000002</v>
      </c>
      <c r="O45" s="36">
        <f>SUM(B45:N45)</f>
        <v>8042016.169999999</v>
      </c>
      <c r="P45"/>
      <c r="Q45" s="43">
        <f>O45-O51</f>
        <v>0.009999999776482582</v>
      </c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979000.6599999999</v>
      </c>
      <c r="C51" s="51">
        <f t="shared" si="12"/>
        <v>718715.53</v>
      </c>
      <c r="D51" s="51">
        <f t="shared" si="12"/>
        <v>648596.6</v>
      </c>
      <c r="E51" s="51">
        <f t="shared" si="12"/>
        <v>195218.08</v>
      </c>
      <c r="F51" s="51">
        <f t="shared" si="12"/>
        <v>712716.32</v>
      </c>
      <c r="G51" s="51">
        <f t="shared" si="12"/>
        <v>948689.62</v>
      </c>
      <c r="H51" s="51">
        <f t="shared" si="12"/>
        <v>188474.84</v>
      </c>
      <c r="I51" s="51">
        <f t="shared" si="12"/>
        <v>695839.26</v>
      </c>
      <c r="J51" s="51">
        <f t="shared" si="12"/>
        <v>629817.35</v>
      </c>
      <c r="K51" s="51">
        <f t="shared" si="12"/>
        <v>849297.14</v>
      </c>
      <c r="L51" s="51">
        <f t="shared" si="12"/>
        <v>803441.87</v>
      </c>
      <c r="M51" s="51">
        <f t="shared" si="12"/>
        <v>441068.74</v>
      </c>
      <c r="N51" s="51">
        <f t="shared" si="12"/>
        <v>231140.15</v>
      </c>
      <c r="O51" s="36">
        <f t="shared" si="12"/>
        <v>8042016.159999999</v>
      </c>
      <c r="Q51"/>
    </row>
    <row r="52" spans="1:18" ht="18.75" customHeight="1">
      <c r="A52" s="26" t="s">
        <v>57</v>
      </c>
      <c r="B52" s="51">
        <v>808264.36</v>
      </c>
      <c r="C52" s="51">
        <v>525214.98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1333479.3399999999</v>
      </c>
      <c r="P52"/>
      <c r="Q52"/>
      <c r="R52" s="43"/>
    </row>
    <row r="53" spans="1:16" ht="18.75" customHeight="1">
      <c r="A53" s="26" t="s">
        <v>58</v>
      </c>
      <c r="B53" s="51">
        <v>170736.3</v>
      </c>
      <c r="C53" s="51">
        <v>193500.55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364236.85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648596.6</v>
      </c>
      <c r="E54" s="52">
        <v>0</v>
      </c>
      <c r="F54" s="52">
        <v>0</v>
      </c>
      <c r="G54" s="52">
        <v>0</v>
      </c>
      <c r="H54" s="51">
        <v>188474.84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837071.44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195218.08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195218.08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712716.32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712716.32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948689.62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948689.62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695839.26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695839.26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629817.35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629817.35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849297.14</v>
      </c>
      <c r="L60" s="31">
        <v>803441.87</v>
      </c>
      <c r="M60" s="52">
        <v>0</v>
      </c>
      <c r="N60" s="52">
        <v>0</v>
      </c>
      <c r="O60" s="36">
        <f t="shared" si="13"/>
        <v>1652739.01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441068.74</v>
      </c>
      <c r="N61" s="52">
        <v>0</v>
      </c>
      <c r="O61" s="36">
        <f t="shared" si="13"/>
        <v>441068.74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231140.15</v>
      </c>
      <c r="O62" s="55">
        <f t="shared" si="13"/>
        <v>231140.15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2021-06-11T17:54:17Z</dcterms:modified>
  <cp:category/>
  <cp:version/>
  <cp:contentType/>
  <cp:contentStatus/>
</cp:coreProperties>
</file>