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<sst xmlns="http://schemas.openxmlformats.org/spreadsheetml/2006/main" count="80" uniqueCount="77">
  <si>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</si>
  <si>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</si>
  <si>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</si>
  <si>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</si>
  <si>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</si>
  <si>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</si>
  <si>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</si>
  <si>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</si>
  <si>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</si>
  <si>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</si>
  <si>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</si>
  <si>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</si>
  <si>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</si>
  <si>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</si>
  <si>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</si>
  <si>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</si>
  <si>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</si>
  <si>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</si>
  <si>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</si>
  <si>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</si>
  <si>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</si>
  <si>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</si>
  <si>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</si>
  <si>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</si>
  <si>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</si>
  <si>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</si>
  <si>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</si>
  <si>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</si>
  <si>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</si>
  <si>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</si>
  <si>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</si>
  <si>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</si>
  <si>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</si>
  <si>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</si>
  <si>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</si>
  <si>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</si>
  <si>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</si>
  <si>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</si>
  <si>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</si>
  <si>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</si>
  <si>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</si>
  <si>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</si>
  <si>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</si>
  <si>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</si>
  <si>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</si>
  <si>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</si>
  <si>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</si>
  <si>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</si>
  <si>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</si>
  <si>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</si>
  <si>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</si>
  <si>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</si>
  <si>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</si>
  <si>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</si>
  <si>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</si>
  <si>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</si>
  <si>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</si>
  <si>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</si>
  <si>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</si>
  <si>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</si>
  <si>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</si>
  <si>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</si>
  <si>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</si>
  <si>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</si>
  <si>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</si>
  <si>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</si>
  <si>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</si>
  <si>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</si>
  <si>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</si>
  <si>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</si>
  <si>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</si>
  <si>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</si>
  <si>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</si>
  <si>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03/06/21 - VENCIMENTO 10/06/21</t>
  </si>
  <si>
    <t>5.2.10. Maggi Adm. de Consórcios LTDA</t>
  </si>
  <si>
    <t>Nota: (1) Revisões do período de 19/03 a 03/12 20, lotes D3 e D7.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</si>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</sst>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226808</v>
      </c>
      <c r="C7" s="9">
        <f t="shared" si="0"/>
        <v>158325</v>
      </c>
      <c r="D7" s="9">
        <f t="shared" si="0"/>
        <v>175565</v>
      </c>
      <c r="E7" s="9">
        <f t="shared" si="0"/>
        <v>35122</v>
      </c>
      <c r="F7" s="9">
        <f t="shared" si="0"/>
        <v>111187</v>
      </c>
      <c r="G7" s="9">
        <f t="shared" si="0"/>
        <v>206383</v>
      </c>
      <c r="H7" s="9">
        <f t="shared" si="0"/>
        <v>27878</v>
      </c>
      <c r="I7" s="9">
        <f t="shared" si="0"/>
        <v>155721</v>
      </c>
      <c r="J7" s="9">
        <f t="shared" si="0"/>
        <v>145293</v>
      </c>
      <c r="K7" s="9">
        <f t="shared" si="0"/>
        <v>207522</v>
      </c>
      <c r="L7" s="9">
        <f t="shared" si="0"/>
        <v>159372</v>
      </c>
      <c r="M7" s="9">
        <f t="shared" si="0"/>
        <v>69039</v>
      </c>
      <c r="N7" s="9">
        <f t="shared" si="0"/>
        <v>43614</v>
      </c>
      <c r="O7" s="9">
        <f t="shared" si="0"/>
        <v>1721829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9530</v>
      </c>
      <c r="C8" s="11">
        <f t="shared" si="1"/>
        <v>8998</v>
      </c>
      <c r="D8" s="11">
        <f t="shared" si="1"/>
        <v>7139</v>
      </c>
      <c r="E8" s="11">
        <f t="shared" si="1"/>
        <v>1205</v>
      </c>
      <c r="F8" s="11">
        <f t="shared" si="1"/>
        <v>4258</v>
      </c>
      <c r="G8" s="11">
        <f t="shared" si="1"/>
        <v>8508</v>
      </c>
      <c r="H8" s="11">
        <f t="shared" si="1"/>
        <v>1606</v>
      </c>
      <c r="I8" s="11">
        <f t="shared" si="1"/>
        <v>9234</v>
      </c>
      <c r="J8" s="11">
        <f t="shared" si="1"/>
        <v>6441</v>
      </c>
      <c r="K8" s="11">
        <f t="shared" si="1"/>
        <v>7020</v>
      </c>
      <c r="L8" s="11">
        <f t="shared" si="1"/>
        <v>5384</v>
      </c>
      <c r="M8" s="11">
        <f t="shared" si="1"/>
        <v>2591</v>
      </c>
      <c r="N8" s="11">
        <f t="shared" si="1"/>
        <v>2292</v>
      </c>
      <c r="O8" s="11">
        <f t="shared" si="1"/>
        <v>74206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9530</v>
      </c>
      <c r="C9" s="11">
        <v>8998</v>
      </c>
      <c r="D9" s="11">
        <v>7139</v>
      </c>
      <c r="E9" s="11">
        <v>1205</v>
      </c>
      <c r="F9" s="11">
        <v>4258</v>
      </c>
      <c r="G9" s="11">
        <v>8508</v>
      </c>
      <c r="H9" s="11">
        <v>1598</v>
      </c>
      <c r="I9" s="11">
        <v>9234</v>
      </c>
      <c r="J9" s="11">
        <v>6441</v>
      </c>
      <c r="K9" s="11">
        <v>7014</v>
      </c>
      <c r="L9" s="11">
        <v>5384</v>
      </c>
      <c r="M9" s="11">
        <v>2581</v>
      </c>
      <c r="N9" s="11">
        <v>2292</v>
      </c>
      <c r="O9" s="11">
        <f>SUM(B9:N9)</f>
        <v>74182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6</v>
      </c>
      <c r="L10" s="13">
        <v>0</v>
      </c>
      <c r="M10" s="13">
        <v>10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217278</v>
      </c>
      <c r="C11" s="13">
        <v>149327</v>
      </c>
      <c r="D11" s="13">
        <v>168426</v>
      </c>
      <c r="E11" s="13">
        <v>33917</v>
      </c>
      <c r="F11" s="13">
        <v>106929</v>
      </c>
      <c r="G11" s="13">
        <v>197875</v>
      </c>
      <c r="H11" s="13">
        <v>26272</v>
      </c>
      <c r="I11" s="13">
        <v>146487</v>
      </c>
      <c r="J11" s="13">
        <v>138852</v>
      </c>
      <c r="K11" s="13">
        <v>200502</v>
      </c>
      <c r="L11" s="13">
        <v>153988</v>
      </c>
      <c r="M11" s="13">
        <v>66448</v>
      </c>
      <c r="N11" s="13">
        <v>41322</v>
      </c>
      <c r="O11" s="11">
        <f>SUM(B11:N11)</f>
        <v>1647623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1.849179209886028</v>
      </c>
      <c r="C15" s="19">
        <v>1.943995258048959</v>
      </c>
      <c r="D15" s="19">
        <v>1.862993179530042</v>
      </c>
      <c r="E15" s="19">
        <v>1.546795748566028</v>
      </c>
      <c r="F15" s="19">
        <v>2.584496978153488</v>
      </c>
      <c r="G15" s="19">
        <v>2.331142261115243</v>
      </c>
      <c r="H15" s="19">
        <v>2.788725261780104</v>
      </c>
      <c r="I15" s="19">
        <v>1.953314479176545</v>
      </c>
      <c r="J15" s="19">
        <v>1.929413349610163</v>
      </c>
      <c r="K15" s="19">
        <v>1.788106389467292</v>
      </c>
      <c r="L15" s="19">
        <v>1.919084194686647</v>
      </c>
      <c r="M15" s="19">
        <v>2.079306358465539</v>
      </c>
      <c r="N15" s="19">
        <v>2.012812128935304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1002249.6</v>
      </c>
      <c r="C17" s="24">
        <f aca="true" t="shared" si="2" ref="C17:N17">C18+C19+C20+C21+C22+C23+C24+C25</f>
        <v>746430.9600000001</v>
      </c>
      <c r="D17" s="24">
        <f t="shared" si="2"/>
        <v>685688.34</v>
      </c>
      <c r="E17" s="24">
        <f t="shared" si="2"/>
        <v>198799.44</v>
      </c>
      <c r="F17" s="24">
        <f t="shared" si="2"/>
        <v>698659.8099999999</v>
      </c>
      <c r="G17" s="24">
        <f t="shared" si="2"/>
        <v>963834.9999999999</v>
      </c>
      <c r="H17" s="24">
        <f t="shared" si="2"/>
        <v>204931.56999999998</v>
      </c>
      <c r="I17" s="24">
        <f t="shared" si="2"/>
        <v>728280.8999999999</v>
      </c>
      <c r="J17" s="24">
        <f t="shared" si="2"/>
        <v>667769.08</v>
      </c>
      <c r="K17" s="24">
        <f t="shared" si="2"/>
        <v>858239.0299999999</v>
      </c>
      <c r="L17" s="24">
        <f t="shared" si="2"/>
        <v>809481.22</v>
      </c>
      <c r="M17" s="24">
        <f t="shared" si="2"/>
        <v>439206.08</v>
      </c>
      <c r="N17" s="24">
        <f t="shared" si="2"/>
        <v>238516.48</v>
      </c>
      <c r="O17" s="24">
        <f>O18+O19+O20+O21+O22+O23+O24+O25</f>
        <v>8242087.51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500157</v>
      </c>
      <c r="C18" s="30">
        <f t="shared" si="3"/>
        <v>360585.19</v>
      </c>
      <c r="D18" s="30">
        <f t="shared" si="3"/>
        <v>350585.75</v>
      </c>
      <c r="E18" s="30">
        <f t="shared" si="3"/>
        <v>119980.26</v>
      </c>
      <c r="F18" s="30">
        <f t="shared" si="3"/>
        <v>257253.36</v>
      </c>
      <c r="G18" s="30">
        <f t="shared" si="3"/>
        <v>392540.47</v>
      </c>
      <c r="H18" s="30">
        <f t="shared" si="3"/>
        <v>71097.26</v>
      </c>
      <c r="I18" s="30">
        <f t="shared" si="3"/>
        <v>351836.03</v>
      </c>
      <c r="J18" s="30">
        <f t="shared" si="3"/>
        <v>330410.81</v>
      </c>
      <c r="K18" s="30">
        <f t="shared" si="3"/>
        <v>446400.57</v>
      </c>
      <c r="L18" s="30">
        <f t="shared" si="3"/>
        <v>390174.53</v>
      </c>
      <c r="M18" s="30">
        <f t="shared" si="3"/>
        <v>195256.1</v>
      </c>
      <c r="N18" s="30">
        <f t="shared" si="3"/>
        <v>111473.02</v>
      </c>
      <c r="O18" s="30">
        <f aca="true" t="shared" si="4" ref="O18:O25">SUM(B18:N18)</f>
        <v>3877750.3500000006</v>
      </c>
    </row>
    <row r="19" spans="1:23" ht="18.75" customHeight="1">
      <c r="A19" s="26" t="s">
        <v>35</v>
      </c>
      <c r="B19" s="30">
        <f>IF(B15&lt;&gt;0,ROUND((B15-1)*B18,2),0)</f>
        <v>424722.93</v>
      </c>
      <c r="C19" s="30">
        <f aca="true" t="shared" si="5" ref="C19:N19">IF(C15&lt;&gt;0,ROUND((C15-1)*C18,2),0)</f>
        <v>340390.71</v>
      </c>
      <c r="D19" s="30">
        <f t="shared" si="5"/>
        <v>302553.11</v>
      </c>
      <c r="E19" s="30">
        <f t="shared" si="5"/>
        <v>65604.7</v>
      </c>
      <c r="F19" s="30">
        <f t="shared" si="5"/>
        <v>407617.17</v>
      </c>
      <c r="G19" s="30">
        <f t="shared" si="5"/>
        <v>522527.21</v>
      </c>
      <c r="H19" s="30">
        <f t="shared" si="5"/>
        <v>127173.47</v>
      </c>
      <c r="I19" s="30">
        <f t="shared" si="5"/>
        <v>335410.38</v>
      </c>
      <c r="J19" s="30">
        <f t="shared" si="5"/>
        <v>307088.22</v>
      </c>
      <c r="K19" s="30">
        <f t="shared" si="5"/>
        <v>351811.14</v>
      </c>
      <c r="L19" s="30">
        <f t="shared" si="5"/>
        <v>358603.24</v>
      </c>
      <c r="M19" s="30">
        <f t="shared" si="5"/>
        <v>210741.15</v>
      </c>
      <c r="N19" s="30">
        <f t="shared" si="5"/>
        <v>112901.23</v>
      </c>
      <c r="O19" s="30">
        <f t="shared" si="4"/>
        <v>3867144.659999999</v>
      </c>
      <c r="W19" s="62"/>
    </row>
    <row r="20" spans="1:15" ht="18.75" customHeight="1">
      <c r="A20" s="26" t="s">
        <v>36</v>
      </c>
      <c r="B20" s="30">
        <v>38291.04</v>
      </c>
      <c r="C20" s="30">
        <v>27606.03</v>
      </c>
      <c r="D20" s="30">
        <v>18911.53</v>
      </c>
      <c r="E20" s="30">
        <v>7531.07</v>
      </c>
      <c r="F20" s="30">
        <v>18691</v>
      </c>
      <c r="G20" s="30">
        <v>28312.36</v>
      </c>
      <c r="H20" s="30">
        <v>4086.8</v>
      </c>
      <c r="I20" s="30">
        <v>14957.84</v>
      </c>
      <c r="J20" s="30">
        <v>24258.85</v>
      </c>
      <c r="K20" s="30">
        <v>35030.52</v>
      </c>
      <c r="L20" s="30">
        <v>34634.74</v>
      </c>
      <c r="M20" s="30">
        <v>14339</v>
      </c>
      <c r="N20" s="30">
        <v>7750.16</v>
      </c>
      <c r="O20" s="30">
        <f t="shared" si="4"/>
        <v>274400.94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-1482.57</v>
      </c>
      <c r="E23" s="30">
        <v>-293.2</v>
      </c>
      <c r="F23" s="30">
        <v>0</v>
      </c>
      <c r="G23" s="30">
        <v>0</v>
      </c>
      <c r="H23" s="30">
        <v>-581.49</v>
      </c>
      <c r="I23" s="30">
        <v>-310.68</v>
      </c>
      <c r="J23" s="30">
        <v>-3070.47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-5738.41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-41932</v>
      </c>
      <c r="C27" s="30">
        <f>+C28+C30+C42+C43+C46-C47</f>
        <v>-39591.2</v>
      </c>
      <c r="D27" s="30">
        <f t="shared" si="6"/>
        <v>-34741.979999999996</v>
      </c>
      <c r="E27" s="30">
        <f t="shared" si="6"/>
        <v>-5302</v>
      </c>
      <c r="F27" s="30">
        <f t="shared" si="6"/>
        <v>-18735.2</v>
      </c>
      <c r="G27" s="30">
        <f t="shared" si="6"/>
        <v>-37435.2</v>
      </c>
      <c r="H27" s="30">
        <f t="shared" si="6"/>
        <v>-28027.68</v>
      </c>
      <c r="I27" s="30">
        <f t="shared" si="6"/>
        <v>-40629.6</v>
      </c>
      <c r="J27" s="30">
        <f t="shared" si="6"/>
        <v>-28340.4</v>
      </c>
      <c r="K27" s="30">
        <f t="shared" si="6"/>
        <v>-30861.6</v>
      </c>
      <c r="L27" s="30">
        <f t="shared" si="6"/>
        <v>-23689.6</v>
      </c>
      <c r="M27" s="30">
        <f t="shared" si="6"/>
        <v>-11356.4</v>
      </c>
      <c r="N27" s="30">
        <f t="shared" si="6"/>
        <v>-10084.8</v>
      </c>
      <c r="O27" s="30">
        <f t="shared" si="6"/>
        <v>-350727.66</v>
      </c>
    </row>
    <row r="28" spans="1:15" ht="18.75" customHeight="1">
      <c r="A28" s="26" t="s">
        <v>40</v>
      </c>
      <c r="B28" s="31">
        <f>+B29</f>
        <v>-41932</v>
      </c>
      <c r="C28" s="31">
        <f>+C29</f>
        <v>-39591.2</v>
      </c>
      <c r="D28" s="31">
        <f aca="true" t="shared" si="7" ref="D28:O28">+D29</f>
        <v>-31411.6</v>
      </c>
      <c r="E28" s="31">
        <f t="shared" si="7"/>
        <v>-5302</v>
      </c>
      <c r="F28" s="31">
        <f t="shared" si="7"/>
        <v>-18735.2</v>
      </c>
      <c r="G28" s="31">
        <f t="shared" si="7"/>
        <v>-37435.2</v>
      </c>
      <c r="H28" s="31">
        <f t="shared" si="7"/>
        <v>-7031.2</v>
      </c>
      <c r="I28" s="31">
        <f t="shared" si="7"/>
        <v>-40629.6</v>
      </c>
      <c r="J28" s="31">
        <f t="shared" si="7"/>
        <v>-28340.4</v>
      </c>
      <c r="K28" s="31">
        <f t="shared" si="7"/>
        <v>-30861.6</v>
      </c>
      <c r="L28" s="31">
        <f t="shared" si="7"/>
        <v>-23689.6</v>
      </c>
      <c r="M28" s="31">
        <f t="shared" si="7"/>
        <v>-11356.4</v>
      </c>
      <c r="N28" s="31">
        <f t="shared" si="7"/>
        <v>-10084.8</v>
      </c>
      <c r="O28" s="31">
        <f t="shared" si="7"/>
        <v>-326400.8</v>
      </c>
    </row>
    <row r="29" spans="1:26" ht="18.75" customHeight="1">
      <c r="A29" s="27" t="s">
        <v>41</v>
      </c>
      <c r="B29" s="16">
        <f>ROUND((-B9)*$G$3,2)</f>
        <v>-41932</v>
      </c>
      <c r="C29" s="16">
        <f aca="true" t="shared" si="8" ref="C29:N29">ROUND((-C9)*$G$3,2)</f>
        <v>-39591.2</v>
      </c>
      <c r="D29" s="16">
        <f t="shared" si="8"/>
        <v>-31411.6</v>
      </c>
      <c r="E29" s="16">
        <f t="shared" si="8"/>
        <v>-5302</v>
      </c>
      <c r="F29" s="16">
        <f t="shared" si="8"/>
        <v>-18735.2</v>
      </c>
      <c r="G29" s="16">
        <f t="shared" si="8"/>
        <v>-37435.2</v>
      </c>
      <c r="H29" s="16">
        <f t="shared" si="8"/>
        <v>-7031.2</v>
      </c>
      <c r="I29" s="16">
        <f t="shared" si="8"/>
        <v>-40629.6</v>
      </c>
      <c r="J29" s="16">
        <f t="shared" si="8"/>
        <v>-28340.4</v>
      </c>
      <c r="K29" s="16">
        <f t="shared" si="8"/>
        <v>-30861.6</v>
      </c>
      <c r="L29" s="16">
        <f t="shared" si="8"/>
        <v>-23689.6</v>
      </c>
      <c r="M29" s="16">
        <f t="shared" si="8"/>
        <v>-11356.4</v>
      </c>
      <c r="N29" s="16">
        <f t="shared" si="8"/>
        <v>-10084.8</v>
      </c>
      <c r="O29" s="32">
        <f aca="true" t="shared" si="9" ref="O29:O47">SUM(B29:N29)</f>
        <v>-326400.8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-19996.63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-19996.63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-19996.63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-19996.63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-3330.38</v>
      </c>
      <c r="E42" s="35">
        <v>0</v>
      </c>
      <c r="F42" s="35">
        <v>0</v>
      </c>
      <c r="G42" s="35">
        <v>0</v>
      </c>
      <c r="H42" s="35">
        <v>-999.85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-4330.2300000000005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960317.6</v>
      </c>
      <c r="C45" s="36">
        <f t="shared" si="11"/>
        <v>706839.7600000001</v>
      </c>
      <c r="D45" s="36">
        <f t="shared" si="11"/>
        <v>650946.36</v>
      </c>
      <c r="E45" s="36">
        <f t="shared" si="11"/>
        <v>193497.44</v>
      </c>
      <c r="F45" s="36">
        <f t="shared" si="11"/>
        <v>679924.61</v>
      </c>
      <c r="G45" s="36">
        <f t="shared" si="11"/>
        <v>926399.7999999999</v>
      </c>
      <c r="H45" s="36">
        <f t="shared" si="11"/>
        <v>176903.88999999998</v>
      </c>
      <c r="I45" s="36">
        <f t="shared" si="11"/>
        <v>687651.2999999999</v>
      </c>
      <c r="J45" s="36">
        <f t="shared" si="11"/>
        <v>639428.6799999999</v>
      </c>
      <c r="K45" s="36">
        <f t="shared" si="11"/>
        <v>827377.4299999999</v>
      </c>
      <c r="L45" s="36">
        <f t="shared" si="11"/>
        <v>785791.62</v>
      </c>
      <c r="M45" s="36">
        <f t="shared" si="11"/>
        <v>427849.68</v>
      </c>
      <c r="N45" s="36">
        <f t="shared" si="11"/>
        <v>228431.68000000002</v>
      </c>
      <c r="O45" s="36">
        <f>SUM(B45:N45)</f>
        <v>7891359.849999999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 s="43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960317.6000000001</v>
      </c>
      <c r="C51" s="51">
        <f t="shared" si="12"/>
        <v>706839.75</v>
      </c>
      <c r="D51" s="51">
        <f t="shared" si="12"/>
        <v>650946.36</v>
      </c>
      <c r="E51" s="51">
        <f t="shared" si="12"/>
        <v>193497.44</v>
      </c>
      <c r="F51" s="51">
        <f t="shared" si="12"/>
        <v>679924.62</v>
      </c>
      <c r="G51" s="51">
        <f t="shared" si="12"/>
        <v>926399.79</v>
      </c>
      <c r="H51" s="51">
        <f t="shared" si="12"/>
        <v>176903.59</v>
      </c>
      <c r="I51" s="51">
        <f t="shared" si="12"/>
        <v>687651.3</v>
      </c>
      <c r="J51" s="51">
        <f t="shared" si="12"/>
        <v>639428.68</v>
      </c>
      <c r="K51" s="51">
        <f t="shared" si="12"/>
        <v>827377.44</v>
      </c>
      <c r="L51" s="51">
        <f t="shared" si="12"/>
        <v>785791.62</v>
      </c>
      <c r="M51" s="51">
        <f t="shared" si="12"/>
        <v>427849.68</v>
      </c>
      <c r="N51" s="51">
        <f t="shared" si="12"/>
        <v>228431.68</v>
      </c>
      <c r="O51" s="36">
        <f t="shared" si="12"/>
        <v>7891359.549999999</v>
      </c>
      <c r="Q51"/>
    </row>
    <row r="52" spans="1:18" ht="18.75" customHeight="1">
      <c r="A52" s="26" t="s">
        <v>57</v>
      </c>
      <c r="B52" s="51">
        <v>792966.67</v>
      </c>
      <c r="C52" s="51">
        <v>516605.03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1309571.7000000002</v>
      </c>
      <c r="P52"/>
      <c r="Q52"/>
      <c r="R52" s="43"/>
    </row>
    <row r="53" spans="1:16" ht="18.75" customHeight="1">
      <c r="A53" s="26" t="s">
        <v>58</v>
      </c>
      <c r="B53" s="51">
        <v>167350.93</v>
      </c>
      <c r="C53" s="51">
        <v>190234.72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357585.65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650946.36</v>
      </c>
      <c r="E54" s="52">
        <v>0</v>
      </c>
      <c r="F54" s="52">
        <v>0</v>
      </c>
      <c r="G54" s="52">
        <v>0</v>
      </c>
      <c r="H54" s="51">
        <v>176903.59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827849.95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193497.44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193497.44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679924.62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679924.62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926399.79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926399.79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687651.3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687651.3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639428.68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639428.68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827377.44</v>
      </c>
      <c r="L60" s="31">
        <v>785791.62</v>
      </c>
      <c r="M60" s="52">
        <v>0</v>
      </c>
      <c r="N60" s="52">
        <v>0</v>
      </c>
      <c r="O60" s="36">
        <f t="shared" si="13"/>
        <v>1613169.06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427849.68</v>
      </c>
      <c r="N61" s="52">
        <v>0</v>
      </c>
      <c r="O61" s="36">
        <f t="shared" si="13"/>
        <v>427849.68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228431.68</v>
      </c>
      <c r="O62" s="55">
        <f t="shared" si="13"/>
        <v>228431.68</v>
      </c>
      <c r="P62"/>
      <c r="S62"/>
      <c r="Z62"/>
    </row>
    <row r="63" spans="1:12" ht="21" customHeight="1">
      <c r="A63" s="56" t="s">
        <v>75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2021-06-09T19:13:47Z</dcterms:modified>
  <cp:category/>
  <cp:version/>
  <cp:contentType/>
  <cp:contentStatus/>
</cp:coreProperties>
</file>