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<sst xmlns="http://schemas.openxmlformats.org/spreadsheetml/2006/main" count="80" uniqueCount="77">
  <si>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</si>
  <si>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</si>
  <si>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</si>
  <si>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</si>
  <si>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</si>
  <si>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</si>
  <si>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</si>
  <si>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</si>
  <si>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</si>
  <si>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</si>
  <si>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</si>
  <si>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</si>
  <si>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</si>
  <si>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</si>
  <si>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</si>
  <si>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</si>
  <si>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</si>
  <si>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</si>
  <si>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</si>
  <si>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</si>
  <si>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</si>
  <si>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</si>
  <si>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</si>
  <si>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</si>
  <si>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</si>
  <si>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</si>
  <si>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</si>
  <si>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</si>
  <si>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</si>
  <si>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</si>
  <si>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</si>
  <si>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</si>
  <si>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</si>
  <si>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</si>
  <si>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</si>
  <si>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</si>
  <si>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</si>
  <si>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</si>
  <si>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</si>
  <si>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</si>
  <si>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</si>
  <si>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</si>
  <si>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</si>
  <si>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</si>
  <si>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</si>
  <si>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</si>
  <si>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</si>
  <si>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</si>
  <si>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</si>
  <si>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</si>
  <si>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</si>
  <si>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</si>
  <si>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</si>
  <si>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</si>
  <si>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</si>
  <si>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</si>
  <si>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</si>
  <si>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</si>
  <si>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</si>
  <si>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</si>
  <si>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</si>
  <si>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</si>
  <si>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</si>
  <si>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</si>
  <si>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</si>
  <si>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</si>
  <si>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</si>
  <si>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</si>
  <si>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</si>
  <si>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</si>
  <si>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</si>
  <si>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</si>
  <si>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</si>
  <si>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02/06/21 - VENCIMENTO 10/06/21</t>
  </si>
  <si>
    <t>5.3. Revisão de Remuneração pelo Transporte Coletivo (1)</t>
  </si>
  <si>
    <t>5.2.10. Maggi Adm. de Consórcios LTDA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</si>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</sst>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4" fontId="46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301965</v>
      </c>
      <c r="C7" s="9">
        <f t="shared" si="0"/>
        <v>216911</v>
      </c>
      <c r="D7" s="9">
        <f t="shared" si="0"/>
        <v>236376</v>
      </c>
      <c r="E7" s="9">
        <f t="shared" si="0"/>
        <v>51184</v>
      </c>
      <c r="F7" s="9">
        <f t="shared" si="0"/>
        <v>160896</v>
      </c>
      <c r="G7" s="9">
        <f t="shared" si="0"/>
        <v>283078</v>
      </c>
      <c r="H7" s="9">
        <f t="shared" si="0"/>
        <v>40413</v>
      </c>
      <c r="I7" s="9">
        <f t="shared" si="0"/>
        <v>213129</v>
      </c>
      <c r="J7" s="9">
        <f t="shared" si="0"/>
        <v>194299</v>
      </c>
      <c r="K7" s="9">
        <f t="shared" si="0"/>
        <v>281951</v>
      </c>
      <c r="L7" s="9">
        <f t="shared" si="0"/>
        <v>215459</v>
      </c>
      <c r="M7" s="9">
        <f t="shared" si="0"/>
        <v>96702</v>
      </c>
      <c r="N7" s="9">
        <f t="shared" si="0"/>
        <v>62108</v>
      </c>
      <c r="O7" s="9">
        <f t="shared" si="0"/>
        <v>2354471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12067</v>
      </c>
      <c r="C8" s="11">
        <f t="shared" si="1"/>
        <v>11787</v>
      </c>
      <c r="D8" s="11">
        <f t="shared" si="1"/>
        <v>9260</v>
      </c>
      <c r="E8" s="11">
        <f t="shared" si="1"/>
        <v>1772</v>
      </c>
      <c r="F8" s="11">
        <f t="shared" si="1"/>
        <v>5960</v>
      </c>
      <c r="G8" s="11">
        <f t="shared" si="1"/>
        <v>10893</v>
      </c>
      <c r="H8" s="11">
        <f t="shared" si="1"/>
        <v>2067</v>
      </c>
      <c r="I8" s="11">
        <f t="shared" si="1"/>
        <v>12140</v>
      </c>
      <c r="J8" s="11">
        <f t="shared" si="1"/>
        <v>8269</v>
      </c>
      <c r="K8" s="11">
        <f t="shared" si="1"/>
        <v>8219</v>
      </c>
      <c r="L8" s="11">
        <f t="shared" si="1"/>
        <v>7193</v>
      </c>
      <c r="M8" s="11">
        <f t="shared" si="1"/>
        <v>3509</v>
      </c>
      <c r="N8" s="11">
        <f t="shared" si="1"/>
        <v>3288</v>
      </c>
      <c r="O8" s="11">
        <f t="shared" si="1"/>
        <v>96424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12067</v>
      </c>
      <c r="C9" s="11">
        <v>11787</v>
      </c>
      <c r="D9" s="11">
        <v>9260</v>
      </c>
      <c r="E9" s="11">
        <v>1772</v>
      </c>
      <c r="F9" s="11">
        <v>5960</v>
      </c>
      <c r="G9" s="11">
        <v>10893</v>
      </c>
      <c r="H9" s="11">
        <v>2063</v>
      </c>
      <c r="I9" s="11">
        <v>12140</v>
      </c>
      <c r="J9" s="11">
        <v>8269</v>
      </c>
      <c r="K9" s="11">
        <v>8210</v>
      </c>
      <c r="L9" s="11">
        <v>7193</v>
      </c>
      <c r="M9" s="11">
        <v>3503</v>
      </c>
      <c r="N9" s="11">
        <v>3288</v>
      </c>
      <c r="O9" s="11">
        <f>SUM(B9:N9)</f>
        <v>96405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9</v>
      </c>
      <c r="L10" s="13">
        <v>0</v>
      </c>
      <c r="M10" s="13">
        <v>6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289898</v>
      </c>
      <c r="C11" s="13">
        <v>205124</v>
      </c>
      <c r="D11" s="13">
        <v>227116</v>
      </c>
      <c r="E11" s="13">
        <v>49412</v>
      </c>
      <c r="F11" s="13">
        <v>154936</v>
      </c>
      <c r="G11" s="13">
        <v>272185</v>
      </c>
      <c r="H11" s="13">
        <v>38346</v>
      </c>
      <c r="I11" s="13">
        <v>200989</v>
      </c>
      <c r="J11" s="13">
        <v>186030</v>
      </c>
      <c r="K11" s="13">
        <v>273732</v>
      </c>
      <c r="L11" s="13">
        <v>208266</v>
      </c>
      <c r="M11" s="13">
        <v>93193</v>
      </c>
      <c r="N11" s="13">
        <v>58820</v>
      </c>
      <c r="O11" s="11">
        <f>SUM(B11:N11)</f>
        <v>2258047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1.466481623585346</v>
      </c>
      <c r="C15" s="19">
        <v>1.500381500209906</v>
      </c>
      <c r="D15" s="19">
        <v>1.475305422530367</v>
      </c>
      <c r="E15" s="19">
        <v>1.139456363844689</v>
      </c>
      <c r="F15" s="19">
        <v>1.924301750112984</v>
      </c>
      <c r="G15" s="19">
        <v>1.797607618581609</v>
      </c>
      <c r="H15" s="19">
        <v>2.081237462284284</v>
      </c>
      <c r="I15" s="19">
        <v>1.506004388496124</v>
      </c>
      <c r="J15" s="19">
        <v>1.522478336335488</v>
      </c>
      <c r="K15" s="19">
        <v>1.393843753295833</v>
      </c>
      <c r="L15" s="19">
        <v>1.505764400093724</v>
      </c>
      <c r="M15" s="19">
        <v>1.577366115392197</v>
      </c>
      <c r="N15" s="19">
        <v>1.500490642552878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1053835.99</v>
      </c>
      <c r="C17" s="24">
        <f aca="true" t="shared" si="2" ref="C17:N17">C18+C19+C20+C21+C22+C23+C24+C25</f>
        <v>786546.94</v>
      </c>
      <c r="D17" s="24">
        <f t="shared" si="2"/>
        <v>729380.0599999999</v>
      </c>
      <c r="E17" s="24">
        <f t="shared" si="2"/>
        <v>212378.69</v>
      </c>
      <c r="F17" s="24">
        <f t="shared" si="2"/>
        <v>750138.51</v>
      </c>
      <c r="G17" s="24">
        <f t="shared" si="2"/>
        <v>1016556.84</v>
      </c>
      <c r="H17" s="24">
        <f t="shared" si="2"/>
        <v>221330.27999999997</v>
      </c>
      <c r="I17" s="24">
        <f t="shared" si="2"/>
        <v>766307.4899999999</v>
      </c>
      <c r="J17" s="24">
        <f t="shared" si="2"/>
        <v>702798.72</v>
      </c>
      <c r="K17" s="24">
        <f t="shared" si="2"/>
        <v>905380.46</v>
      </c>
      <c r="L17" s="24">
        <f t="shared" si="2"/>
        <v>855085.7</v>
      </c>
      <c r="M17" s="24">
        <f t="shared" si="2"/>
        <v>464700.11</v>
      </c>
      <c r="N17" s="24">
        <f t="shared" si="2"/>
        <v>252370.72</v>
      </c>
      <c r="O17" s="24">
        <f>O18+O19+O20+O21+O22+O23+O24+O25</f>
        <v>8716810.509999998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665893.22</v>
      </c>
      <c r="C18" s="30">
        <f t="shared" si="3"/>
        <v>494014.8</v>
      </c>
      <c r="D18" s="30">
        <f t="shared" si="3"/>
        <v>472019.23</v>
      </c>
      <c r="E18" s="30">
        <f t="shared" si="3"/>
        <v>174849.66</v>
      </c>
      <c r="F18" s="30">
        <f t="shared" si="3"/>
        <v>372265.08</v>
      </c>
      <c r="G18" s="30">
        <f t="shared" si="3"/>
        <v>538414.36</v>
      </c>
      <c r="H18" s="30">
        <f t="shared" si="3"/>
        <v>103065.27</v>
      </c>
      <c r="I18" s="30">
        <f t="shared" si="3"/>
        <v>481543.66</v>
      </c>
      <c r="J18" s="30">
        <f t="shared" si="3"/>
        <v>441855.36</v>
      </c>
      <c r="K18" s="30">
        <f t="shared" si="3"/>
        <v>606504.8</v>
      </c>
      <c r="L18" s="30">
        <f t="shared" si="3"/>
        <v>527486.72</v>
      </c>
      <c r="M18" s="30">
        <f t="shared" si="3"/>
        <v>273492.6</v>
      </c>
      <c r="N18" s="30">
        <f t="shared" si="3"/>
        <v>158741.84</v>
      </c>
      <c r="O18" s="30">
        <f aca="true" t="shared" si="4" ref="O18:O25">SUM(B18:N18)</f>
        <v>5310146.599999999</v>
      </c>
    </row>
    <row r="19" spans="1:23" ht="18.75" customHeight="1">
      <c r="A19" s="26" t="s">
        <v>35</v>
      </c>
      <c r="B19" s="30">
        <f>IF(B15&lt;&gt;0,ROUND((B15-1)*B18,2),0)</f>
        <v>310626.95</v>
      </c>
      <c r="C19" s="30">
        <f aca="true" t="shared" si="5" ref="C19:N19">IF(C15&lt;&gt;0,ROUND((C15-1)*C18,2),0)</f>
        <v>247195.87</v>
      </c>
      <c r="D19" s="30">
        <f t="shared" si="5"/>
        <v>224353.3</v>
      </c>
      <c r="E19" s="30">
        <f t="shared" si="5"/>
        <v>24383.9</v>
      </c>
      <c r="F19" s="30">
        <f t="shared" si="5"/>
        <v>344085.26</v>
      </c>
      <c r="G19" s="30">
        <f t="shared" si="5"/>
        <v>429443.4</v>
      </c>
      <c r="H19" s="30">
        <f t="shared" si="5"/>
        <v>111438.03</v>
      </c>
      <c r="I19" s="30">
        <f t="shared" si="5"/>
        <v>243663.21</v>
      </c>
      <c r="J19" s="30">
        <f t="shared" si="5"/>
        <v>230859.85</v>
      </c>
      <c r="K19" s="30">
        <f t="shared" si="5"/>
        <v>238868.13</v>
      </c>
      <c r="L19" s="30">
        <f t="shared" si="5"/>
        <v>266784</v>
      </c>
      <c r="M19" s="30">
        <f t="shared" si="5"/>
        <v>157905.36</v>
      </c>
      <c r="N19" s="30">
        <f t="shared" si="5"/>
        <v>79448.81</v>
      </c>
      <c r="O19" s="30">
        <f t="shared" si="4"/>
        <v>2909056.07</v>
      </c>
      <c r="W19" s="62"/>
    </row>
    <row r="20" spans="1:15" ht="18.75" customHeight="1">
      <c r="A20" s="26" t="s">
        <v>36</v>
      </c>
      <c r="B20" s="30">
        <v>38237.19</v>
      </c>
      <c r="C20" s="30">
        <v>27563.87</v>
      </c>
      <c r="D20" s="30">
        <v>19135.49</v>
      </c>
      <c r="E20" s="30">
        <v>7461.72</v>
      </c>
      <c r="F20" s="30">
        <v>18689.89</v>
      </c>
      <c r="G20" s="30">
        <v>28244.12</v>
      </c>
      <c r="H20" s="30">
        <v>4086.8</v>
      </c>
      <c r="I20" s="30">
        <v>15023.97</v>
      </c>
      <c r="J20" s="30">
        <v>24072.31</v>
      </c>
      <c r="K20" s="30">
        <v>35010.73</v>
      </c>
      <c r="L20" s="30">
        <v>34746.27</v>
      </c>
      <c r="M20" s="30">
        <v>14432.32</v>
      </c>
      <c r="N20" s="30">
        <v>7788</v>
      </c>
      <c r="O20" s="30">
        <f t="shared" si="4"/>
        <v>274492.68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-76.63</v>
      </c>
      <c r="D23" s="30">
        <v>-1248.48</v>
      </c>
      <c r="E23" s="30">
        <v>-293.2</v>
      </c>
      <c r="F23" s="30">
        <v>0</v>
      </c>
      <c r="G23" s="30">
        <v>0</v>
      </c>
      <c r="H23" s="30">
        <v>-415.35</v>
      </c>
      <c r="I23" s="30">
        <v>-310.68</v>
      </c>
      <c r="J23" s="30">
        <v>-3070.47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-5414.8099999999995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-53094.8</v>
      </c>
      <c r="C27" s="30">
        <f>+C28+C30+C42+C43+C46-C47</f>
        <v>-51862.8</v>
      </c>
      <c r="D27" s="30">
        <f t="shared" si="6"/>
        <v>-44292.84</v>
      </c>
      <c r="E27" s="30">
        <f t="shared" si="6"/>
        <v>-7796.8</v>
      </c>
      <c r="F27" s="30">
        <f t="shared" si="6"/>
        <v>-26224</v>
      </c>
      <c r="G27" s="30">
        <f t="shared" si="6"/>
        <v>-47929.2</v>
      </c>
      <c r="H27" s="30">
        <f t="shared" si="6"/>
        <v>-31795.84</v>
      </c>
      <c r="I27" s="30">
        <f t="shared" si="6"/>
        <v>-53416</v>
      </c>
      <c r="J27" s="30">
        <f t="shared" si="6"/>
        <v>-36383.6</v>
      </c>
      <c r="K27" s="30">
        <f t="shared" si="6"/>
        <v>-36124</v>
      </c>
      <c r="L27" s="30">
        <f t="shared" si="6"/>
        <v>-31649.2</v>
      </c>
      <c r="M27" s="30">
        <f t="shared" si="6"/>
        <v>-15413.2</v>
      </c>
      <c r="N27" s="30">
        <f t="shared" si="6"/>
        <v>-14467.2</v>
      </c>
      <c r="O27" s="30">
        <f t="shared" si="6"/>
        <v>-450449.48</v>
      </c>
    </row>
    <row r="28" spans="1:15" ht="18.75" customHeight="1">
      <c r="A28" s="26" t="s">
        <v>40</v>
      </c>
      <c r="B28" s="31">
        <f>+B29</f>
        <v>-53094.8</v>
      </c>
      <c r="C28" s="31">
        <f>+C29</f>
        <v>-51862.8</v>
      </c>
      <c r="D28" s="31">
        <f aca="true" t="shared" si="7" ref="D28:O28">+D29</f>
        <v>-40744</v>
      </c>
      <c r="E28" s="31">
        <f t="shared" si="7"/>
        <v>-7796.8</v>
      </c>
      <c r="F28" s="31">
        <f t="shared" si="7"/>
        <v>-26224</v>
      </c>
      <c r="G28" s="31">
        <f t="shared" si="7"/>
        <v>-47929.2</v>
      </c>
      <c r="H28" s="31">
        <f t="shared" si="7"/>
        <v>-9077.2</v>
      </c>
      <c r="I28" s="31">
        <f t="shared" si="7"/>
        <v>-53416</v>
      </c>
      <c r="J28" s="31">
        <f t="shared" si="7"/>
        <v>-36383.6</v>
      </c>
      <c r="K28" s="31">
        <f t="shared" si="7"/>
        <v>-36124</v>
      </c>
      <c r="L28" s="31">
        <f t="shared" si="7"/>
        <v>-31649.2</v>
      </c>
      <c r="M28" s="31">
        <f t="shared" si="7"/>
        <v>-15413.2</v>
      </c>
      <c r="N28" s="31">
        <f t="shared" si="7"/>
        <v>-14467.2</v>
      </c>
      <c r="O28" s="31">
        <f t="shared" si="7"/>
        <v>-424182</v>
      </c>
    </row>
    <row r="29" spans="1:26" ht="18.75" customHeight="1">
      <c r="A29" s="27" t="s">
        <v>41</v>
      </c>
      <c r="B29" s="16">
        <f>ROUND((-B9)*$G$3,2)</f>
        <v>-53094.8</v>
      </c>
      <c r="C29" s="16">
        <f aca="true" t="shared" si="8" ref="C29:N29">ROUND((-C9)*$G$3,2)</f>
        <v>-51862.8</v>
      </c>
      <c r="D29" s="16">
        <f t="shared" si="8"/>
        <v>-40744</v>
      </c>
      <c r="E29" s="16">
        <f t="shared" si="8"/>
        <v>-7796.8</v>
      </c>
      <c r="F29" s="16">
        <f t="shared" si="8"/>
        <v>-26224</v>
      </c>
      <c r="G29" s="16">
        <f t="shared" si="8"/>
        <v>-47929.2</v>
      </c>
      <c r="H29" s="16">
        <f t="shared" si="8"/>
        <v>-9077.2</v>
      </c>
      <c r="I29" s="16">
        <f t="shared" si="8"/>
        <v>-53416</v>
      </c>
      <c r="J29" s="16">
        <f t="shared" si="8"/>
        <v>-36383.6</v>
      </c>
      <c r="K29" s="16">
        <f t="shared" si="8"/>
        <v>-36124</v>
      </c>
      <c r="L29" s="16">
        <f t="shared" si="8"/>
        <v>-31649.2</v>
      </c>
      <c r="M29" s="16">
        <f t="shared" si="8"/>
        <v>-15413.2</v>
      </c>
      <c r="N29" s="16">
        <f t="shared" si="8"/>
        <v>-14467.2</v>
      </c>
      <c r="O29" s="32">
        <f aca="true" t="shared" si="9" ref="O29:O47">SUM(B29:N29)</f>
        <v>-424182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-21636.8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-21636.8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-21636.8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-21636.8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0</v>
      </c>
      <c r="C42" s="35">
        <v>0</v>
      </c>
      <c r="D42" s="35">
        <v>-3548.84</v>
      </c>
      <c r="E42" s="35">
        <v>0</v>
      </c>
      <c r="F42" s="35">
        <v>0</v>
      </c>
      <c r="G42" s="35">
        <v>0</v>
      </c>
      <c r="H42" s="35">
        <v>-1081.84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-4630.68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1000741.19</v>
      </c>
      <c r="C45" s="36">
        <f t="shared" si="11"/>
        <v>734684.1399999999</v>
      </c>
      <c r="D45" s="36">
        <f t="shared" si="11"/>
        <v>685087.22</v>
      </c>
      <c r="E45" s="36">
        <f t="shared" si="11"/>
        <v>204581.89</v>
      </c>
      <c r="F45" s="36">
        <f t="shared" si="11"/>
        <v>723914.51</v>
      </c>
      <c r="G45" s="36">
        <f t="shared" si="11"/>
        <v>968627.64</v>
      </c>
      <c r="H45" s="36">
        <f t="shared" si="11"/>
        <v>189534.43999999997</v>
      </c>
      <c r="I45" s="36">
        <f t="shared" si="11"/>
        <v>712891.4899999999</v>
      </c>
      <c r="J45" s="36">
        <f t="shared" si="11"/>
        <v>666415.12</v>
      </c>
      <c r="K45" s="36">
        <f t="shared" si="11"/>
        <v>869256.46</v>
      </c>
      <c r="L45" s="36">
        <f t="shared" si="11"/>
        <v>823436.5</v>
      </c>
      <c r="M45" s="36">
        <f t="shared" si="11"/>
        <v>449286.91</v>
      </c>
      <c r="N45" s="36">
        <f t="shared" si="11"/>
        <v>237903.52</v>
      </c>
      <c r="O45" s="36">
        <f>SUM(B45:N45)</f>
        <v>8266361.03</v>
      </c>
      <c r="P45"/>
      <c r="Q45" s="69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68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69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 s="6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 s="70"/>
    </row>
    <row r="51" spans="1:17" ht="18.75" customHeight="1">
      <c r="A51" s="14" t="s">
        <v>56</v>
      </c>
      <c r="B51" s="51">
        <f aca="true" t="shared" si="12" ref="B51:O51">SUM(B52:B62)</f>
        <v>1000741.19</v>
      </c>
      <c r="C51" s="51">
        <f t="shared" si="12"/>
        <v>734684.1499999999</v>
      </c>
      <c r="D51" s="51">
        <f t="shared" si="12"/>
        <v>685087.23</v>
      </c>
      <c r="E51" s="51">
        <f t="shared" si="12"/>
        <v>204581.89</v>
      </c>
      <c r="F51" s="51">
        <f t="shared" si="12"/>
        <v>723914.51</v>
      </c>
      <c r="G51" s="51">
        <f t="shared" si="12"/>
        <v>968627.63</v>
      </c>
      <c r="H51" s="51">
        <f t="shared" si="12"/>
        <v>189534.45</v>
      </c>
      <c r="I51" s="51">
        <f t="shared" si="12"/>
        <v>712891.49</v>
      </c>
      <c r="J51" s="51">
        <f t="shared" si="12"/>
        <v>666415.12</v>
      </c>
      <c r="K51" s="51">
        <f t="shared" si="12"/>
        <v>869256.45</v>
      </c>
      <c r="L51" s="51">
        <f t="shared" si="12"/>
        <v>823436.51</v>
      </c>
      <c r="M51" s="51">
        <f t="shared" si="12"/>
        <v>449286.9</v>
      </c>
      <c r="N51" s="51">
        <f t="shared" si="12"/>
        <v>237903.51</v>
      </c>
      <c r="O51" s="36">
        <f t="shared" si="12"/>
        <v>8266361.03</v>
      </c>
      <c r="Q51"/>
    </row>
    <row r="52" spans="1:18" ht="18.75" customHeight="1">
      <c r="A52" s="26" t="s">
        <v>57</v>
      </c>
      <c r="B52" s="51">
        <v>826065.51</v>
      </c>
      <c r="C52" s="51">
        <v>536792.22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1362857.73</v>
      </c>
      <c r="P52"/>
      <c r="Q52"/>
      <c r="R52" s="43"/>
    </row>
    <row r="53" spans="1:16" ht="18.75" customHeight="1">
      <c r="A53" s="26" t="s">
        <v>58</v>
      </c>
      <c r="B53" s="51">
        <v>174675.68</v>
      </c>
      <c r="C53" s="51">
        <v>197891.93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372567.61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685087.23</v>
      </c>
      <c r="E54" s="52">
        <v>0</v>
      </c>
      <c r="F54" s="52">
        <v>0</v>
      </c>
      <c r="G54" s="52">
        <v>0</v>
      </c>
      <c r="H54" s="51">
        <v>189534.45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874621.6799999999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204581.89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204581.89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723914.51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723914.51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968627.63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968627.63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712891.49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712891.49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666415.12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666415.12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869256.45</v>
      </c>
      <c r="L60" s="31">
        <v>823436.51</v>
      </c>
      <c r="M60" s="52">
        <v>0</v>
      </c>
      <c r="N60" s="52">
        <v>0</v>
      </c>
      <c r="O60" s="36">
        <f t="shared" si="13"/>
        <v>1692692.96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449286.9</v>
      </c>
      <c r="N61" s="52">
        <v>0</v>
      </c>
      <c r="O61" s="36">
        <f t="shared" si="13"/>
        <v>449286.9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237903.51</v>
      </c>
      <c r="O62" s="55">
        <f t="shared" si="13"/>
        <v>237903.51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2021-06-09T19:04:37Z</dcterms:modified>
  <cp:category/>
  <cp:version/>
  <cp:contentType/>
  <cp:contentStatus/>
</cp:coreProperties>
</file>