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<sst xmlns="http://schemas.openxmlformats.org/spreadsheetml/2006/main" count="74" uniqueCount="73">
  <si>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</si>
  <si>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</si>
  <si>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</si>
  <si>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</si>
  <si>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</si>
  <si>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</si>
  <si>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</si>
  <si>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</si>
  <si>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</si>
  <si>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</si>
  <si>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</si>
  <si>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</si>
  <si>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</si>
  <si>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</si>
  <si>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</si>
  <si>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</si>
  <si>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</si>
  <si>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</si>
  <si>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</si>
  <si>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</si>
  <si>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</si>
  <si>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</si>
  <si>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</si>
  <si>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</si>
  <si>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</si>
  <si>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</si>
  <si>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</si>
  <si>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</si>
  <si>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</si>
  <si>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</si>
  <si>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</si>
  <si>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</si>
  <si>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</si>
  <si>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</si>
  <si>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</si>
  <si>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</si>
  <si>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</si>
  <si>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</si>
  <si>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</si>
  <si>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</si>
  <si>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</si>
  <si>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</si>
  <si>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</si>
  <si>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</si>
  <si>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</si>
  <si>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</si>
  <si>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</si>
  <si>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</si>
  <si>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</si>
  <si>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</si>
  <si>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</si>
  <si>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</si>
  <si>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</si>
  <si>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</si>
  <si>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</si>
  <si>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</si>
  <si>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</si>
  <si>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</si>
  <si>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</si>
  <si>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</si>
  <si>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</si>
  <si>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</si>
  <si>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</si>
  <si>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</si>
  <si>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</si>
  <si>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</si>
  <si>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</si>
  <si>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</si>
  <si>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</si>
  <si>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</si>
  <si>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</si>
  <si>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</si>
  <si>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26/06/21 - VENCIMENTO 02/07/21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</si>
</sst>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138300</v>
      </c>
      <c r="C7" s="47">
        <f t="shared" si="0"/>
        <v>120617</v>
      </c>
      <c r="D7" s="47">
        <f t="shared" si="0"/>
        <v>172360</v>
      </c>
      <c r="E7" s="47">
        <f t="shared" si="0"/>
        <v>80236</v>
      </c>
      <c r="F7" s="47">
        <f t="shared" si="0"/>
        <v>105880</v>
      </c>
      <c r="G7" s="47">
        <f t="shared" si="0"/>
        <v>125932</v>
      </c>
      <c r="H7" s="47">
        <f t="shared" si="0"/>
        <v>138442</v>
      </c>
      <c r="I7" s="47">
        <f t="shared" si="0"/>
        <v>170995</v>
      </c>
      <c r="J7" s="47">
        <f t="shared" si="0"/>
        <v>38462</v>
      </c>
      <c r="K7" s="47">
        <f t="shared" si="0"/>
        <v>1091224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10613</v>
      </c>
      <c r="C8" s="45">
        <f t="shared" si="1"/>
        <v>11823</v>
      </c>
      <c r="D8" s="45">
        <f t="shared" si="1"/>
        <v>13395</v>
      </c>
      <c r="E8" s="45">
        <f t="shared" si="1"/>
        <v>7061</v>
      </c>
      <c r="F8" s="45">
        <f t="shared" si="1"/>
        <v>7817</v>
      </c>
      <c r="G8" s="45">
        <f t="shared" si="1"/>
        <v>5512</v>
      </c>
      <c r="H8" s="45">
        <f t="shared" si="1"/>
        <v>5288</v>
      </c>
      <c r="I8" s="45">
        <f t="shared" si="1"/>
        <v>11526</v>
      </c>
      <c r="J8" s="45">
        <f t="shared" si="1"/>
        <v>1318</v>
      </c>
      <c r="K8" s="38">
        <f>SUM(B8:J8)</f>
        <v>74353</v>
      </c>
      <c r="L8"/>
      <c r="M8"/>
      <c r="N8"/>
    </row>
    <row r="9" spans="1:14" ht="16.5" customHeight="1">
      <c r="A9" s="22" t="s">
        <v>35</v>
      </c>
      <c r="B9" s="45">
        <v>10610</v>
      </c>
      <c r="C9" s="45">
        <v>11820</v>
      </c>
      <c r="D9" s="45">
        <v>13393</v>
      </c>
      <c r="E9" s="45">
        <v>7031</v>
      </c>
      <c r="F9" s="45">
        <v>7809</v>
      </c>
      <c r="G9" s="45">
        <v>5512</v>
      </c>
      <c r="H9" s="45">
        <v>5288</v>
      </c>
      <c r="I9" s="45">
        <v>11517</v>
      </c>
      <c r="J9" s="45">
        <v>1318</v>
      </c>
      <c r="K9" s="38">
        <f>SUM(B9:J9)</f>
        <v>74298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3</v>
      </c>
      <c r="D10" s="45">
        <v>2</v>
      </c>
      <c r="E10" s="45">
        <v>30</v>
      </c>
      <c r="F10" s="45">
        <v>8</v>
      </c>
      <c r="G10" s="45">
        <v>0</v>
      </c>
      <c r="H10" s="45">
        <v>0</v>
      </c>
      <c r="I10" s="45">
        <v>9</v>
      </c>
      <c r="J10" s="45">
        <v>0</v>
      </c>
      <c r="K10" s="38">
        <f>SUM(B10:J10)</f>
        <v>55</v>
      </c>
      <c r="L10"/>
      <c r="M10"/>
      <c r="N10"/>
    </row>
    <row r="11" spans="1:14" ht="16.5" customHeight="1">
      <c r="A11" s="44" t="s">
        <v>33</v>
      </c>
      <c r="B11" s="43">
        <v>127687</v>
      </c>
      <c r="C11" s="43">
        <v>108794</v>
      </c>
      <c r="D11" s="43">
        <v>158965</v>
      </c>
      <c r="E11" s="43">
        <v>73175</v>
      </c>
      <c r="F11" s="43">
        <v>98063</v>
      </c>
      <c r="G11" s="43">
        <v>120420</v>
      </c>
      <c r="H11" s="43">
        <v>133154</v>
      </c>
      <c r="I11" s="43">
        <v>159469</v>
      </c>
      <c r="J11" s="43">
        <v>37144</v>
      </c>
      <c r="K11" s="38">
        <f>SUM(B11:J11)</f>
        <v>1016871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1.518919421418366</v>
      </c>
      <c r="C15" s="39">
        <v>1.57877473037665</v>
      </c>
      <c r="D15" s="39">
        <v>1.203003469553344</v>
      </c>
      <c r="E15" s="39">
        <v>1.61125627493741</v>
      </c>
      <c r="F15" s="39">
        <v>1.379537992330912</v>
      </c>
      <c r="G15" s="39">
        <v>1.34264376559501</v>
      </c>
      <c r="H15" s="39">
        <v>1.328851536352766</v>
      </c>
      <c r="I15" s="39">
        <v>1.344077775463045</v>
      </c>
      <c r="J15" s="39">
        <v>1.429589119429291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723492.44</v>
      </c>
      <c r="C17" s="36">
        <f aca="true" t="shared" si="2" ref="C17:J17">C18+C19+C20+C21+C22+C23+C24</f>
        <v>727537.0200000001</v>
      </c>
      <c r="D17" s="36">
        <f t="shared" si="2"/>
        <v>858631.8899999999</v>
      </c>
      <c r="E17" s="36">
        <f t="shared" si="2"/>
        <v>476274.56</v>
      </c>
      <c r="F17" s="36">
        <f t="shared" si="2"/>
        <v>566053.21</v>
      </c>
      <c r="G17" s="36">
        <f t="shared" si="2"/>
        <v>657070.44</v>
      </c>
      <c r="H17" s="36">
        <f t="shared" si="2"/>
        <v>566802.8300000001</v>
      </c>
      <c r="I17" s="36">
        <f t="shared" si="2"/>
        <v>734809.61</v>
      </c>
      <c r="J17" s="36">
        <f t="shared" si="2"/>
        <v>192224.88</v>
      </c>
      <c r="K17" s="36">
        <f aca="true" t="shared" si="3" ref="K17:K24">SUM(B17:J17)</f>
        <v>5502896.88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464217.78</v>
      </c>
      <c r="C18" s="30">
        <f t="shared" si="4"/>
        <v>444425.4</v>
      </c>
      <c r="D18" s="30">
        <f t="shared" si="4"/>
        <v>703487.34</v>
      </c>
      <c r="E18" s="30">
        <f t="shared" si="4"/>
        <v>285110.6</v>
      </c>
      <c r="F18" s="30">
        <f t="shared" si="4"/>
        <v>397875.86</v>
      </c>
      <c r="G18" s="30">
        <f t="shared" si="4"/>
        <v>478478.63</v>
      </c>
      <c r="H18" s="30">
        <f t="shared" si="4"/>
        <v>419299.29</v>
      </c>
      <c r="I18" s="30">
        <f t="shared" si="4"/>
        <v>522783.01</v>
      </c>
      <c r="J18" s="30">
        <f t="shared" si="4"/>
        <v>133228.52</v>
      </c>
      <c r="K18" s="30">
        <f t="shared" si="3"/>
        <v>3848906.43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240891.62</v>
      </c>
      <c r="C19" s="30">
        <f t="shared" si="5"/>
        <v>257222.19</v>
      </c>
      <c r="D19" s="30">
        <f t="shared" si="5"/>
        <v>142810.37</v>
      </c>
      <c r="E19" s="30">
        <f t="shared" si="5"/>
        <v>174275.64</v>
      </c>
      <c r="F19" s="30">
        <f t="shared" si="5"/>
        <v>151009.01</v>
      </c>
      <c r="G19" s="30">
        <f t="shared" si="5"/>
        <v>163947.72</v>
      </c>
      <c r="H19" s="30">
        <f t="shared" si="5"/>
        <v>137887.22</v>
      </c>
      <c r="I19" s="30">
        <f t="shared" si="5"/>
        <v>179878.02</v>
      </c>
      <c r="J19" s="30">
        <f t="shared" si="5"/>
        <v>57233.52</v>
      </c>
      <c r="K19" s="30">
        <f t="shared" si="3"/>
        <v>1505155.31</v>
      </c>
      <c r="L19"/>
      <c r="M19"/>
      <c r="N19"/>
    </row>
    <row r="20" spans="1:14" ht="16.5" customHeight="1">
      <c r="A20" s="18" t="s">
        <v>28</v>
      </c>
      <c r="B20" s="30">
        <v>16997.1</v>
      </c>
      <c r="C20" s="30">
        <v>23117.55</v>
      </c>
      <c r="D20" s="30">
        <v>13390.5</v>
      </c>
      <c r="E20" s="30">
        <v>14116.44</v>
      </c>
      <c r="F20" s="30">
        <v>15782.4</v>
      </c>
      <c r="G20" s="30">
        <v>13597.84</v>
      </c>
      <c r="H20" s="30">
        <v>15157.64</v>
      </c>
      <c r="I20" s="30">
        <v>29376.7</v>
      </c>
      <c r="J20" s="30">
        <v>6193.7</v>
      </c>
      <c r="K20" s="30">
        <f t="shared" si="3"/>
        <v>147729.87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-481.08</v>
      </c>
      <c r="E23" s="30">
        <v>0</v>
      </c>
      <c r="F23" s="30">
        <v>0</v>
      </c>
      <c r="G23" s="30">
        <v>-339.69</v>
      </c>
      <c r="H23" s="30">
        <v>0</v>
      </c>
      <c r="I23" s="30">
        <v>0</v>
      </c>
      <c r="J23" s="30">
        <v>0</v>
      </c>
      <c r="K23" s="30">
        <f t="shared" si="3"/>
        <v>-820.77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-46684</v>
      </c>
      <c r="C27" s="30">
        <f t="shared" si="6"/>
        <v>-52008</v>
      </c>
      <c r="D27" s="30">
        <f t="shared" si="6"/>
        <v>-78042.36</v>
      </c>
      <c r="E27" s="30">
        <f t="shared" si="6"/>
        <v>-30936.4</v>
      </c>
      <c r="F27" s="30">
        <f t="shared" si="6"/>
        <v>-34359.6</v>
      </c>
      <c r="G27" s="30">
        <f t="shared" si="6"/>
        <v>-24252.8</v>
      </c>
      <c r="H27" s="30">
        <f t="shared" si="6"/>
        <v>-23267.2</v>
      </c>
      <c r="I27" s="30">
        <f t="shared" si="6"/>
        <v>-50674.8</v>
      </c>
      <c r="J27" s="30">
        <f t="shared" si="6"/>
        <v>-11332.36</v>
      </c>
      <c r="K27" s="30">
        <f aca="true" t="shared" si="7" ref="K27:K35">SUM(B27:J27)</f>
        <v>-351557.51999999996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-46684</v>
      </c>
      <c r="C28" s="30">
        <f t="shared" si="8"/>
        <v>-52008</v>
      </c>
      <c r="D28" s="30">
        <f t="shared" si="8"/>
        <v>-58929.2</v>
      </c>
      <c r="E28" s="30">
        <f t="shared" si="8"/>
        <v>-30936.4</v>
      </c>
      <c r="F28" s="30">
        <f t="shared" si="8"/>
        <v>-34359.6</v>
      </c>
      <c r="G28" s="30">
        <f t="shared" si="8"/>
        <v>-24252.8</v>
      </c>
      <c r="H28" s="30">
        <f t="shared" si="8"/>
        <v>-23267.2</v>
      </c>
      <c r="I28" s="30">
        <f t="shared" si="8"/>
        <v>-50674.8</v>
      </c>
      <c r="J28" s="30">
        <f t="shared" si="8"/>
        <v>-5799.2</v>
      </c>
      <c r="K28" s="30">
        <f t="shared" si="7"/>
        <v>-326911.2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-46684</v>
      </c>
      <c r="C29" s="30">
        <f aca="true" t="shared" si="9" ref="C29:J29">-ROUND((C9)*$E$3,2)</f>
        <v>-52008</v>
      </c>
      <c r="D29" s="30">
        <f t="shared" si="9"/>
        <v>-58929.2</v>
      </c>
      <c r="E29" s="30">
        <f t="shared" si="9"/>
        <v>-30936.4</v>
      </c>
      <c r="F29" s="30">
        <f t="shared" si="9"/>
        <v>-34359.6</v>
      </c>
      <c r="G29" s="30">
        <f t="shared" si="9"/>
        <v>-24252.8</v>
      </c>
      <c r="H29" s="30">
        <f t="shared" si="9"/>
        <v>-23267.2</v>
      </c>
      <c r="I29" s="30">
        <f t="shared" si="9"/>
        <v>-50674.8</v>
      </c>
      <c r="J29" s="30">
        <f t="shared" si="9"/>
        <v>-5799.2</v>
      </c>
      <c r="K29" s="30">
        <f t="shared" si="7"/>
        <v>-326911.2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676808.44</v>
      </c>
      <c r="C47" s="27">
        <f aca="true" t="shared" si="11" ref="C47:J47">IF(C17+C27+C48&lt;0,0,C17+C27+C48)</f>
        <v>675529.0200000001</v>
      </c>
      <c r="D47" s="27">
        <f t="shared" si="11"/>
        <v>780589.5299999999</v>
      </c>
      <c r="E47" s="27">
        <f t="shared" si="11"/>
        <v>445338.16</v>
      </c>
      <c r="F47" s="27">
        <f t="shared" si="11"/>
        <v>531693.61</v>
      </c>
      <c r="G47" s="27">
        <f t="shared" si="11"/>
        <v>632817.6399999999</v>
      </c>
      <c r="H47" s="27">
        <f t="shared" si="11"/>
        <v>543535.6300000001</v>
      </c>
      <c r="I47" s="27">
        <f t="shared" si="11"/>
        <v>684134.8099999999</v>
      </c>
      <c r="J47" s="27">
        <f t="shared" si="11"/>
        <v>180892.52000000002</v>
      </c>
      <c r="K47" s="20">
        <f>SUM(B47:J47)</f>
        <v>5151339.359999999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676808.44</v>
      </c>
      <c r="C53" s="10">
        <f t="shared" si="13"/>
        <v>675529.02</v>
      </c>
      <c r="D53" s="10">
        <f t="shared" si="13"/>
        <v>780589.54</v>
      </c>
      <c r="E53" s="10">
        <f t="shared" si="13"/>
        <v>445338.17</v>
      </c>
      <c r="F53" s="10">
        <f t="shared" si="13"/>
        <v>531693.61</v>
      </c>
      <c r="G53" s="10">
        <f t="shared" si="13"/>
        <v>632817.64</v>
      </c>
      <c r="H53" s="10">
        <f t="shared" si="13"/>
        <v>543535.62</v>
      </c>
      <c r="I53" s="10">
        <f>SUM(I54:I66)</f>
        <v>684134.81</v>
      </c>
      <c r="J53" s="10">
        <f t="shared" si="13"/>
        <v>180892.53</v>
      </c>
      <c r="K53" s="5">
        <f>SUM(K54:K66)</f>
        <v>5151339.38</v>
      </c>
      <c r="L53" s="9"/>
    </row>
    <row r="54" spans="1:11" ht="16.5" customHeight="1">
      <c r="A54" s="7" t="s">
        <v>60</v>
      </c>
      <c r="B54" s="8">
        <v>591868.98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591868.98</v>
      </c>
    </row>
    <row r="55" spans="1:11" ht="16.5" customHeight="1">
      <c r="A55" s="7" t="s">
        <v>61</v>
      </c>
      <c r="B55" s="8">
        <v>84939.46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84939.46</v>
      </c>
    </row>
    <row r="56" spans="1:11" ht="16.5" customHeight="1">
      <c r="A56" s="7" t="s">
        <v>4</v>
      </c>
      <c r="B56" s="6">
        <v>0</v>
      </c>
      <c r="C56" s="8">
        <v>675529.02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675529.02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780589.54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780589.54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445338.17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445338.17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531693.61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531693.61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632817.64</v>
      </c>
      <c r="H60" s="6">
        <v>0</v>
      </c>
      <c r="I60" s="6">
        <v>0</v>
      </c>
      <c r="J60" s="6">
        <v>0</v>
      </c>
      <c r="K60" s="5">
        <f t="shared" si="14"/>
        <v>632817.64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543535.62</v>
      </c>
      <c r="I61" s="6">
        <v>0</v>
      </c>
      <c r="J61" s="6">
        <v>0</v>
      </c>
      <c r="K61" s="5">
        <f t="shared" si="14"/>
        <v>543535.62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249435.55</v>
      </c>
      <c r="J63" s="6">
        <v>0</v>
      </c>
      <c r="K63" s="5">
        <f t="shared" si="14"/>
        <v>249435.55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434699.26</v>
      </c>
      <c r="J64" s="6">
        <v>0</v>
      </c>
      <c r="K64" s="5">
        <f t="shared" si="14"/>
        <v>434699.26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180892.53</v>
      </c>
      <c r="K65" s="5">
        <f t="shared" si="14"/>
        <v>180892.53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2021-07-01T18:15:25Z</dcterms:modified>
  <cp:category/>
  <cp:version/>
  <cp:contentType/>
  <cp:contentStatus/>
</cp:coreProperties>
</file>