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<sst xmlns="http://schemas.openxmlformats.org/spreadsheetml/2006/main" count="74" uniqueCount="73">
  <si>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</si>
  <si>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</si>
  <si>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</si>
  <si>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</si>
  <si>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</si>
  <si>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</si>
  <si>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</si>
  <si>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</si>
  <si>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</si>
  <si>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</si>
  <si>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</si>
  <si>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</si>
  <si>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</si>
  <si>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</si>
  <si>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</si>
  <si>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</si>
  <si>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</si>
  <si>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</si>
  <si>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</si>
  <si>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</si>
  <si>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</si>
  <si>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</si>
  <si>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</si>
  <si>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</si>
  <si>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</si>
  <si>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</si>
  <si>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</si>
  <si>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</si>
  <si>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</si>
  <si>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</si>
  <si>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</si>
  <si>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</si>
  <si>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</si>
  <si>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</si>
  <si>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</si>
  <si>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</si>
  <si>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</si>
  <si>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</si>
  <si>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</si>
  <si>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</si>
  <si>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</si>
  <si>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</si>
  <si>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</si>
  <si>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</si>
  <si>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</si>
  <si>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</si>
  <si>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</si>
  <si>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</si>
  <si>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</si>
  <si>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</si>
  <si>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</si>
  <si>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</si>
  <si>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</si>
  <si>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</si>
  <si>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</si>
  <si>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</si>
  <si>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</si>
  <si>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</si>
  <si>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</si>
  <si>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</si>
  <si>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</si>
  <si>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</si>
  <si>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</si>
  <si>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</si>
  <si>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</si>
  <si>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</si>
  <si>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</si>
  <si>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</si>
  <si>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</si>
  <si>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</si>
  <si>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</si>
  <si>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</si>
  <si>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21/06/21 - VENCIMENTO 28/06/21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</si>
</sst>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229130</v>
      </c>
      <c r="C7" s="47">
        <f t="shared" si="0"/>
        <v>199645</v>
      </c>
      <c r="D7" s="47">
        <f t="shared" si="0"/>
        <v>262906</v>
      </c>
      <c r="E7" s="47">
        <f t="shared" si="0"/>
        <v>133751</v>
      </c>
      <c r="F7" s="47">
        <f t="shared" si="0"/>
        <v>156484</v>
      </c>
      <c r="G7" s="47">
        <f t="shared" si="0"/>
        <v>179760</v>
      </c>
      <c r="H7" s="47">
        <f t="shared" si="0"/>
        <v>202719</v>
      </c>
      <c r="I7" s="47">
        <f t="shared" si="0"/>
        <v>262886</v>
      </c>
      <c r="J7" s="47">
        <f t="shared" si="0"/>
        <v>80532</v>
      </c>
      <c r="K7" s="47">
        <f t="shared" si="0"/>
        <v>1707813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14845</v>
      </c>
      <c r="C8" s="45">
        <f t="shared" si="1"/>
        <v>14776</v>
      </c>
      <c r="D8" s="45">
        <f t="shared" si="1"/>
        <v>16194</v>
      </c>
      <c r="E8" s="45">
        <f t="shared" si="1"/>
        <v>9236</v>
      </c>
      <c r="F8" s="45">
        <f t="shared" si="1"/>
        <v>10687</v>
      </c>
      <c r="G8" s="45">
        <f t="shared" si="1"/>
        <v>6793</v>
      </c>
      <c r="H8" s="45">
        <f t="shared" si="1"/>
        <v>6317</v>
      </c>
      <c r="I8" s="45">
        <f t="shared" si="1"/>
        <v>15160</v>
      </c>
      <c r="J8" s="45">
        <f t="shared" si="1"/>
        <v>2469</v>
      </c>
      <c r="K8" s="38">
        <f>SUM(B8:J8)</f>
        <v>96477</v>
      </c>
      <c r="L8"/>
      <c r="M8"/>
      <c r="N8"/>
    </row>
    <row r="9" spans="1:14" ht="16.5" customHeight="1">
      <c r="A9" s="22" t="s">
        <v>35</v>
      </c>
      <c r="B9" s="45">
        <v>14831</v>
      </c>
      <c r="C9" s="45">
        <v>14774</v>
      </c>
      <c r="D9" s="45">
        <v>16192</v>
      </c>
      <c r="E9" s="45">
        <v>9197</v>
      </c>
      <c r="F9" s="45">
        <v>10677</v>
      </c>
      <c r="G9" s="45">
        <v>6793</v>
      </c>
      <c r="H9" s="45">
        <v>6317</v>
      </c>
      <c r="I9" s="45">
        <v>15138</v>
      </c>
      <c r="J9" s="45">
        <v>2469</v>
      </c>
      <c r="K9" s="38">
        <f>SUM(B9:J9)</f>
        <v>96388</v>
      </c>
      <c r="L9"/>
      <c r="M9"/>
      <c r="N9"/>
    </row>
    <row r="10" spans="1:14" ht="16.5" customHeight="1">
      <c r="A10" s="22" t="s">
        <v>34</v>
      </c>
      <c r="B10" s="45">
        <v>14</v>
      </c>
      <c r="C10" s="45">
        <v>2</v>
      </c>
      <c r="D10" s="45">
        <v>2</v>
      </c>
      <c r="E10" s="45">
        <v>39</v>
      </c>
      <c r="F10" s="45">
        <v>10</v>
      </c>
      <c r="G10" s="45">
        <v>0</v>
      </c>
      <c r="H10" s="45">
        <v>0</v>
      </c>
      <c r="I10" s="45">
        <v>22</v>
      </c>
      <c r="J10" s="45">
        <v>0</v>
      </c>
      <c r="K10" s="38">
        <f>SUM(B10:J10)</f>
        <v>89</v>
      </c>
      <c r="L10"/>
      <c r="M10"/>
      <c r="N10"/>
    </row>
    <row r="11" spans="1:14" ht="16.5" customHeight="1">
      <c r="A11" s="44" t="s">
        <v>33</v>
      </c>
      <c r="B11" s="43">
        <v>214285</v>
      </c>
      <c r="C11" s="43">
        <v>184869</v>
      </c>
      <c r="D11" s="43">
        <v>246712</v>
      </c>
      <c r="E11" s="43">
        <v>124515</v>
      </c>
      <c r="F11" s="43">
        <v>145797</v>
      </c>
      <c r="G11" s="43">
        <v>172967</v>
      </c>
      <c r="H11" s="43">
        <v>196402</v>
      </c>
      <c r="I11" s="43">
        <v>247726</v>
      </c>
      <c r="J11" s="43">
        <v>78063</v>
      </c>
      <c r="K11" s="38">
        <f>SUM(B11:J11)</f>
        <v>1611336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1.58906684780713</v>
      </c>
      <c r="C15" s="39">
        <v>1.609293299748988</v>
      </c>
      <c r="D15" s="39">
        <v>1.267610511719731</v>
      </c>
      <c r="E15" s="39">
        <v>1.700697611765415</v>
      </c>
      <c r="F15" s="39">
        <v>1.464622364480264</v>
      </c>
      <c r="G15" s="39">
        <v>1.409180557578925</v>
      </c>
      <c r="H15" s="39">
        <v>1.387269528138259</v>
      </c>
      <c r="I15" s="39">
        <v>1.423357271872574</v>
      </c>
      <c r="J15" s="39">
        <v>1.551489066794076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1255168.3299999998</v>
      </c>
      <c r="C17" s="36">
        <f aca="true" t="shared" si="2" ref="C17:J17">C18+C19+C20+C21+C22+C23+C24</f>
        <v>1216309.41</v>
      </c>
      <c r="D17" s="36">
        <f t="shared" si="2"/>
        <v>1380850.1500000001</v>
      </c>
      <c r="E17" s="36">
        <f t="shared" si="2"/>
        <v>831517.69</v>
      </c>
      <c r="F17" s="36">
        <f t="shared" si="2"/>
        <v>884226.7099999998</v>
      </c>
      <c r="G17" s="36">
        <f t="shared" si="2"/>
        <v>983107.4199999999</v>
      </c>
      <c r="H17" s="36">
        <f t="shared" si="2"/>
        <v>868937.8400000002</v>
      </c>
      <c r="I17" s="36">
        <f t="shared" si="2"/>
        <v>1189614.8399999999</v>
      </c>
      <c r="J17" s="36">
        <f t="shared" si="2"/>
        <v>439569.64999999997</v>
      </c>
      <c r="K17" s="36">
        <f aca="true" t="shared" si="3" ref="K17:K24">SUM(B17:J17)</f>
        <v>9049302.040000001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769097.76</v>
      </c>
      <c r="C18" s="30">
        <f t="shared" si="4"/>
        <v>735611.97</v>
      </c>
      <c r="D18" s="30">
        <f t="shared" si="4"/>
        <v>1073050.84</v>
      </c>
      <c r="E18" s="30">
        <f t="shared" si="4"/>
        <v>475270.8</v>
      </c>
      <c r="F18" s="30">
        <f t="shared" si="4"/>
        <v>588035.58</v>
      </c>
      <c r="G18" s="30">
        <f t="shared" si="4"/>
        <v>682998.12</v>
      </c>
      <c r="H18" s="30">
        <f t="shared" si="4"/>
        <v>613975.04</v>
      </c>
      <c r="I18" s="30">
        <f t="shared" si="4"/>
        <v>803721.37</v>
      </c>
      <c r="J18" s="30">
        <f t="shared" si="4"/>
        <v>278954.79</v>
      </c>
      <c r="K18" s="30">
        <f t="shared" si="3"/>
        <v>6020716.2700000005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453049.99</v>
      </c>
      <c r="C19" s="30">
        <f t="shared" si="5"/>
        <v>448203.44</v>
      </c>
      <c r="D19" s="30">
        <f t="shared" si="5"/>
        <v>287159.68</v>
      </c>
      <c r="E19" s="30">
        <f t="shared" si="5"/>
        <v>333021.11</v>
      </c>
      <c r="F19" s="30">
        <f t="shared" si="5"/>
        <v>273214.48</v>
      </c>
      <c r="G19" s="30">
        <f t="shared" si="5"/>
        <v>279469.55</v>
      </c>
      <c r="H19" s="30">
        <f t="shared" si="5"/>
        <v>237773.82</v>
      </c>
      <c r="I19" s="30">
        <f t="shared" si="5"/>
        <v>340261.29</v>
      </c>
      <c r="J19" s="30">
        <f t="shared" si="5"/>
        <v>153840.52</v>
      </c>
      <c r="K19" s="30">
        <f t="shared" si="3"/>
        <v>2805993.88</v>
      </c>
      <c r="L19"/>
      <c r="M19"/>
      <c r="N19"/>
    </row>
    <row r="20" spans="1:14" ht="16.5" customHeight="1">
      <c r="A20" s="18" t="s">
        <v>28</v>
      </c>
      <c r="B20" s="30">
        <v>31853.9</v>
      </c>
      <c r="C20" s="30">
        <v>29722.12</v>
      </c>
      <c r="D20" s="30">
        <v>21214.87</v>
      </c>
      <c r="E20" s="30">
        <v>20453.9</v>
      </c>
      <c r="F20" s="30">
        <v>21590.71</v>
      </c>
      <c r="G20" s="30">
        <v>19480.27</v>
      </c>
      <c r="H20" s="30">
        <v>22730.3</v>
      </c>
      <c r="I20" s="30">
        <v>42860.3</v>
      </c>
      <c r="J20" s="30">
        <v>11205.2</v>
      </c>
      <c r="K20" s="30">
        <f t="shared" si="3"/>
        <v>221111.57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-219.26</v>
      </c>
      <c r="C23" s="30">
        <v>0</v>
      </c>
      <c r="D23" s="30">
        <v>0</v>
      </c>
      <c r="E23" s="30">
        <v>0</v>
      </c>
      <c r="F23" s="30">
        <v>0</v>
      </c>
      <c r="G23" s="30">
        <v>-226.46</v>
      </c>
      <c r="H23" s="30">
        <v>0</v>
      </c>
      <c r="I23" s="30">
        <v>0</v>
      </c>
      <c r="J23" s="30">
        <v>0</v>
      </c>
      <c r="K23" s="30">
        <f t="shared" si="3"/>
        <v>-445.72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-108100.48999999999</v>
      </c>
      <c r="C27" s="30">
        <f t="shared" si="6"/>
        <v>-70450.89</v>
      </c>
      <c r="D27" s="30">
        <f t="shared" si="6"/>
        <v>-103629.38</v>
      </c>
      <c r="E27" s="30">
        <f t="shared" si="6"/>
        <v>-84394.45000000001</v>
      </c>
      <c r="F27" s="30">
        <f t="shared" si="6"/>
        <v>-46978.8</v>
      </c>
      <c r="G27" s="30">
        <f t="shared" si="6"/>
        <v>-78882.9</v>
      </c>
      <c r="H27" s="30">
        <f t="shared" si="6"/>
        <v>-38704.5</v>
      </c>
      <c r="I27" s="30">
        <f t="shared" si="6"/>
        <v>-83632.44</v>
      </c>
      <c r="J27" s="30">
        <f t="shared" si="6"/>
        <v>-21649.12</v>
      </c>
      <c r="K27" s="30">
        <f aca="true" t="shared" si="7" ref="K27:K35">SUM(B27:J27)</f>
        <v>-636422.9700000001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-108100.48999999999</v>
      </c>
      <c r="C28" s="30">
        <f t="shared" si="8"/>
        <v>-70450.89</v>
      </c>
      <c r="D28" s="30">
        <f t="shared" si="8"/>
        <v>-84516.22</v>
      </c>
      <c r="E28" s="30">
        <f t="shared" si="8"/>
        <v>-84394.45000000001</v>
      </c>
      <c r="F28" s="30">
        <f t="shared" si="8"/>
        <v>-46978.8</v>
      </c>
      <c r="G28" s="30">
        <f t="shared" si="8"/>
        <v>-78882.9</v>
      </c>
      <c r="H28" s="30">
        <f t="shared" si="8"/>
        <v>-38704.5</v>
      </c>
      <c r="I28" s="30">
        <f t="shared" si="8"/>
        <v>-83632.44</v>
      </c>
      <c r="J28" s="30">
        <f t="shared" si="8"/>
        <v>-16115.96</v>
      </c>
      <c r="K28" s="30">
        <f t="shared" si="7"/>
        <v>-611776.6499999999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-65256.4</v>
      </c>
      <c r="C29" s="30">
        <f aca="true" t="shared" si="9" ref="C29:J29">-ROUND((C9)*$E$3,2)</f>
        <v>-65005.6</v>
      </c>
      <c r="D29" s="30">
        <f t="shared" si="9"/>
        <v>-71244.8</v>
      </c>
      <c r="E29" s="30">
        <f t="shared" si="9"/>
        <v>-40466.8</v>
      </c>
      <c r="F29" s="30">
        <f t="shared" si="9"/>
        <v>-46978.8</v>
      </c>
      <c r="G29" s="30">
        <f t="shared" si="9"/>
        <v>-29889.2</v>
      </c>
      <c r="H29" s="30">
        <f t="shared" si="9"/>
        <v>-27794.8</v>
      </c>
      <c r="I29" s="30">
        <f t="shared" si="9"/>
        <v>-66607.2</v>
      </c>
      <c r="J29" s="30">
        <f t="shared" si="9"/>
        <v>-10863.6</v>
      </c>
      <c r="K29" s="30">
        <f t="shared" si="7"/>
        <v>-424107.19999999995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-1746.8</v>
      </c>
      <c r="C31" s="30">
        <v>-308</v>
      </c>
      <c r="D31" s="30">
        <v>-585.2</v>
      </c>
      <c r="E31" s="30">
        <v>-677.6</v>
      </c>
      <c r="F31" s="26">
        <v>0</v>
      </c>
      <c r="G31" s="30">
        <v>-677.6</v>
      </c>
      <c r="H31" s="30">
        <v>-140.65</v>
      </c>
      <c r="I31" s="30">
        <v>-219.5</v>
      </c>
      <c r="J31" s="30">
        <v>-67.72</v>
      </c>
      <c r="K31" s="30">
        <f t="shared" si="7"/>
        <v>-4423.07</v>
      </c>
      <c r="L31"/>
      <c r="M31"/>
      <c r="N31"/>
    </row>
    <row r="32" spans="1:14" ht="16.5" customHeight="1">
      <c r="A32" s="25" t="s">
        <v>21</v>
      </c>
      <c r="B32" s="30">
        <v>-41097.29</v>
      </c>
      <c r="C32" s="30">
        <v>-5137.29</v>
      </c>
      <c r="D32" s="30">
        <v>-12686.22</v>
      </c>
      <c r="E32" s="30">
        <v>-43250.05</v>
      </c>
      <c r="F32" s="26">
        <v>0</v>
      </c>
      <c r="G32" s="30">
        <v>-48316.1</v>
      </c>
      <c r="H32" s="30">
        <v>-10769.05</v>
      </c>
      <c r="I32" s="30">
        <v>-16805.74</v>
      </c>
      <c r="J32" s="30">
        <v>-5184.64</v>
      </c>
      <c r="K32" s="30">
        <f t="shared" si="7"/>
        <v>-183246.38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1147067.8399999999</v>
      </c>
      <c r="C47" s="27">
        <f aca="true" t="shared" si="11" ref="C47:J47">IF(C17+C27+C48&lt;0,0,C17+C27+C48)</f>
        <v>1145858.52</v>
      </c>
      <c r="D47" s="27">
        <f t="shared" si="11"/>
        <v>1277220.77</v>
      </c>
      <c r="E47" s="27">
        <f t="shared" si="11"/>
        <v>747123.24</v>
      </c>
      <c r="F47" s="27">
        <f t="shared" si="11"/>
        <v>837247.9099999998</v>
      </c>
      <c r="G47" s="27">
        <f t="shared" si="11"/>
        <v>904224.5199999999</v>
      </c>
      <c r="H47" s="27">
        <f t="shared" si="11"/>
        <v>830233.3400000002</v>
      </c>
      <c r="I47" s="27">
        <f t="shared" si="11"/>
        <v>1105982.4</v>
      </c>
      <c r="J47" s="27">
        <f t="shared" si="11"/>
        <v>417920.52999999997</v>
      </c>
      <c r="K47" s="20">
        <f>SUM(B47:J47)</f>
        <v>8412879.069999998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1147067.84</v>
      </c>
      <c r="C53" s="10">
        <f t="shared" si="13"/>
        <v>1145858.52</v>
      </c>
      <c r="D53" s="10">
        <f t="shared" si="13"/>
        <v>1277220.77</v>
      </c>
      <c r="E53" s="10">
        <f t="shared" si="13"/>
        <v>747123.25</v>
      </c>
      <c r="F53" s="10">
        <f t="shared" si="13"/>
        <v>837247.9</v>
      </c>
      <c r="G53" s="10">
        <f t="shared" si="13"/>
        <v>904224.52</v>
      </c>
      <c r="H53" s="10">
        <f t="shared" si="13"/>
        <v>830233.33</v>
      </c>
      <c r="I53" s="10">
        <f>SUM(I54:I66)</f>
        <v>1105982.4000000001</v>
      </c>
      <c r="J53" s="10">
        <f t="shared" si="13"/>
        <v>417920.53</v>
      </c>
      <c r="K53" s="5">
        <f>SUM(K54:K66)</f>
        <v>8412879.06</v>
      </c>
      <c r="L53" s="9"/>
    </row>
    <row r="54" spans="1:11" ht="16.5" customHeight="1">
      <c r="A54" s="7" t="s">
        <v>60</v>
      </c>
      <c r="B54" s="8">
        <v>1002537.29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1002537.29</v>
      </c>
    </row>
    <row r="55" spans="1:11" ht="16.5" customHeight="1">
      <c r="A55" s="7" t="s">
        <v>61</v>
      </c>
      <c r="B55" s="8">
        <v>144530.55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144530.55</v>
      </c>
    </row>
    <row r="56" spans="1:11" ht="16.5" customHeight="1">
      <c r="A56" s="7" t="s">
        <v>4</v>
      </c>
      <c r="B56" s="6">
        <v>0</v>
      </c>
      <c r="C56" s="8">
        <v>1145858.52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1145858.52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1277220.77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1277220.77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747123.25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747123.25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837247.9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837247.9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904224.52</v>
      </c>
      <c r="H60" s="6">
        <v>0</v>
      </c>
      <c r="I60" s="6">
        <v>0</v>
      </c>
      <c r="J60" s="6">
        <v>0</v>
      </c>
      <c r="K60" s="5">
        <f t="shared" si="14"/>
        <v>904224.52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830233.33</v>
      </c>
      <c r="I61" s="6">
        <v>0</v>
      </c>
      <c r="J61" s="6">
        <v>0</v>
      </c>
      <c r="K61" s="5">
        <f t="shared" si="14"/>
        <v>830233.33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400144.43</v>
      </c>
      <c r="J63" s="6">
        <v>0</v>
      </c>
      <c r="K63" s="5">
        <f t="shared" si="14"/>
        <v>400144.43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542484.37</v>
      </c>
      <c r="J64" s="6">
        <v>0</v>
      </c>
      <c r="K64" s="5">
        <f t="shared" si="14"/>
        <v>542484.37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417920.53</v>
      </c>
      <c r="K65" s="5">
        <f t="shared" si="14"/>
        <v>417920.53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2">
        <v>163353.6</v>
      </c>
      <c r="J66" s="3">
        <v>0</v>
      </c>
      <c r="K66" s="2">
        <f>SUM(B66:J66)</f>
        <v>163353.6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2021-06-25T22:09:32Z</dcterms:modified>
  <cp:category/>
  <cp:version/>
  <cp:contentType/>
  <cp:contentStatus/>
</cp:coreProperties>
</file>