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<sst xmlns="http://schemas.openxmlformats.org/spreadsheetml/2006/main" count="74" uniqueCount="73">
  <si>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</si>
  <si>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</si>
  <si>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</si>
  <si>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</si>
  <si>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</si>
  <si>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</si>
  <si>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</si>
  <si>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</si>
  <si>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</si>
  <si>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</si>
  <si>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</si>
  <si>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</si>
  <si>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</si>
  <si>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</si>
  <si>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</si>
  <si>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</si>
  <si>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</si>
  <si>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</si>
  <si>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</si>
  <si>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</si>
  <si>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</si>
  <si>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</si>
  <si>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</si>
  <si>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</si>
  <si>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</si>
  <si>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</si>
  <si>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</si>
  <si>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</si>
  <si>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</si>
  <si>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</si>
  <si>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</si>
  <si>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</si>
  <si>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</si>
  <si>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</si>
  <si>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</si>
  <si>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</si>
  <si>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</si>
  <si>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</si>
  <si>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</si>
  <si>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</si>
  <si>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</si>
  <si>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</si>
  <si>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</si>
  <si>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</si>
  <si>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</si>
  <si>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</si>
  <si>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</si>
  <si>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</si>
  <si>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</si>
  <si>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</si>
  <si>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</si>
  <si>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</si>
  <si>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</si>
  <si>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</si>
  <si>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</si>
  <si>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</si>
  <si>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</si>
  <si>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</si>
  <si>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</si>
  <si>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</si>
  <si>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</si>
  <si>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</si>
  <si>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</si>
  <si>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</si>
  <si>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</si>
  <si>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</si>
  <si>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</si>
  <si>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</si>
  <si>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</si>
  <si>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</si>
  <si>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</si>
  <si>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</si>
  <si>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20/06/21 - VENCIMENTO 25/06/21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</si>
</sst>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68497</v>
      </c>
      <c r="C7" s="47">
        <f t="shared" si="0"/>
        <v>53323</v>
      </c>
      <c r="D7" s="47">
        <f t="shared" si="0"/>
        <v>92660</v>
      </c>
      <c r="E7" s="47">
        <f t="shared" si="0"/>
        <v>38596</v>
      </c>
      <c r="F7" s="47">
        <f t="shared" si="0"/>
        <v>53968</v>
      </c>
      <c r="G7" s="47">
        <f t="shared" si="0"/>
        <v>60821</v>
      </c>
      <c r="H7" s="47">
        <f t="shared" si="0"/>
        <v>74762</v>
      </c>
      <c r="I7" s="47">
        <f t="shared" si="0"/>
        <v>89952</v>
      </c>
      <c r="J7" s="47">
        <f t="shared" si="0"/>
        <v>19649</v>
      </c>
      <c r="K7" s="47">
        <f t="shared" si="0"/>
        <v>552228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5719</v>
      </c>
      <c r="C8" s="45">
        <f t="shared" si="1"/>
        <v>5428</v>
      </c>
      <c r="D8" s="45">
        <f t="shared" si="1"/>
        <v>7539</v>
      </c>
      <c r="E8" s="45">
        <f t="shared" si="1"/>
        <v>3662</v>
      </c>
      <c r="F8" s="45">
        <f t="shared" si="1"/>
        <v>4222</v>
      </c>
      <c r="G8" s="45">
        <f t="shared" si="1"/>
        <v>3120</v>
      </c>
      <c r="H8" s="45">
        <f t="shared" si="1"/>
        <v>3130</v>
      </c>
      <c r="I8" s="45">
        <f t="shared" si="1"/>
        <v>6297</v>
      </c>
      <c r="J8" s="45">
        <f t="shared" si="1"/>
        <v>677</v>
      </c>
      <c r="K8" s="38">
        <f>SUM(B8:J8)</f>
        <v>39794</v>
      </c>
      <c r="L8"/>
      <c r="M8"/>
      <c r="N8"/>
    </row>
    <row r="9" spans="1:14" ht="16.5" customHeight="1">
      <c r="A9" s="22" t="s">
        <v>35</v>
      </c>
      <c r="B9" s="45">
        <v>5714</v>
      </c>
      <c r="C9" s="45">
        <v>5426</v>
      </c>
      <c r="D9" s="45">
        <v>7536</v>
      </c>
      <c r="E9" s="45">
        <v>3656</v>
      </c>
      <c r="F9" s="45">
        <v>4219</v>
      </c>
      <c r="G9" s="45">
        <v>3120</v>
      </c>
      <c r="H9" s="45">
        <v>3130</v>
      </c>
      <c r="I9" s="45">
        <v>6288</v>
      </c>
      <c r="J9" s="45">
        <v>677</v>
      </c>
      <c r="K9" s="38">
        <f>SUM(B9:J9)</f>
        <v>39766</v>
      </c>
      <c r="L9"/>
      <c r="M9"/>
      <c r="N9"/>
    </row>
    <row r="10" spans="1:14" ht="16.5" customHeight="1">
      <c r="A10" s="22" t="s">
        <v>34</v>
      </c>
      <c r="B10" s="45">
        <v>5</v>
      </c>
      <c r="C10" s="45">
        <v>2</v>
      </c>
      <c r="D10" s="45">
        <v>3</v>
      </c>
      <c r="E10" s="45">
        <v>6</v>
      </c>
      <c r="F10" s="45">
        <v>3</v>
      </c>
      <c r="G10" s="45">
        <v>0</v>
      </c>
      <c r="H10" s="45">
        <v>0</v>
      </c>
      <c r="I10" s="45">
        <v>9</v>
      </c>
      <c r="J10" s="45">
        <v>0</v>
      </c>
      <c r="K10" s="38">
        <f>SUM(B10:J10)</f>
        <v>28</v>
      </c>
      <c r="L10"/>
      <c r="M10"/>
      <c r="N10"/>
    </row>
    <row r="11" spans="1:14" ht="16.5" customHeight="1">
      <c r="A11" s="44" t="s">
        <v>33</v>
      </c>
      <c r="B11" s="43">
        <v>62778</v>
      </c>
      <c r="C11" s="43">
        <v>47895</v>
      </c>
      <c r="D11" s="43">
        <v>85121</v>
      </c>
      <c r="E11" s="43">
        <v>34934</v>
      </c>
      <c r="F11" s="43">
        <v>49746</v>
      </c>
      <c r="G11" s="43">
        <v>57701</v>
      </c>
      <c r="H11" s="43">
        <v>71632</v>
      </c>
      <c r="I11" s="43">
        <v>83655</v>
      </c>
      <c r="J11" s="43">
        <v>18972</v>
      </c>
      <c r="K11" s="38">
        <f>SUM(B11:J11)</f>
        <v>512434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1.464256522332678</v>
      </c>
      <c r="C15" s="39">
        <v>1.572995615532553</v>
      </c>
      <c r="D15" s="39">
        <v>1.185539718206884</v>
      </c>
      <c r="E15" s="39">
        <v>1.534862370882986</v>
      </c>
      <c r="F15" s="39">
        <v>1.38932502003395</v>
      </c>
      <c r="G15" s="39">
        <v>1.358498308310666</v>
      </c>
      <c r="H15" s="39">
        <v>1.297207297831638</v>
      </c>
      <c r="I15" s="39">
        <v>1.401385455707176</v>
      </c>
      <c r="J15" s="39">
        <v>1.366006113168891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351262.85000000003</v>
      </c>
      <c r="C17" s="36">
        <f aca="true" t="shared" si="2" ref="C17:J17">C18+C19+C20+C21+C22+C23+C24</f>
        <v>328589.48</v>
      </c>
      <c r="D17" s="36">
        <f t="shared" si="2"/>
        <v>458734.45</v>
      </c>
      <c r="E17" s="36">
        <f t="shared" si="2"/>
        <v>224430.24000000002</v>
      </c>
      <c r="F17" s="36">
        <f t="shared" si="2"/>
        <v>294611.83999999997</v>
      </c>
      <c r="G17" s="36">
        <f t="shared" si="2"/>
        <v>322016.2700000001</v>
      </c>
      <c r="H17" s="36">
        <f t="shared" si="2"/>
        <v>302024.16</v>
      </c>
      <c r="I17" s="36">
        <f t="shared" si="2"/>
        <v>410559.64</v>
      </c>
      <c r="J17" s="36">
        <f t="shared" si="2"/>
        <v>93134.55</v>
      </c>
      <c r="K17" s="36">
        <f aca="true" t="shared" si="3" ref="K17:K24">SUM(B17:J17)</f>
        <v>2785363.48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229917.03</v>
      </c>
      <c r="C18" s="30">
        <f t="shared" si="4"/>
        <v>196473.93</v>
      </c>
      <c r="D18" s="30">
        <f t="shared" si="4"/>
        <v>378191.79</v>
      </c>
      <c r="E18" s="30">
        <f t="shared" si="4"/>
        <v>137147.03</v>
      </c>
      <c r="F18" s="30">
        <f t="shared" si="4"/>
        <v>202800.95</v>
      </c>
      <c r="G18" s="30">
        <f t="shared" si="4"/>
        <v>231089.39</v>
      </c>
      <c r="H18" s="30">
        <f t="shared" si="4"/>
        <v>226431.67</v>
      </c>
      <c r="I18" s="30">
        <f t="shared" si="4"/>
        <v>275010.25</v>
      </c>
      <c r="J18" s="30">
        <f t="shared" si="4"/>
        <v>68062.17</v>
      </c>
      <c r="K18" s="30">
        <f t="shared" si="3"/>
        <v>1945124.21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106740.48</v>
      </c>
      <c r="C19" s="30">
        <f t="shared" si="5"/>
        <v>112578.7</v>
      </c>
      <c r="D19" s="30">
        <f t="shared" si="5"/>
        <v>70169.6</v>
      </c>
      <c r="E19" s="30">
        <f t="shared" si="5"/>
        <v>73354.79</v>
      </c>
      <c r="F19" s="30">
        <f t="shared" si="5"/>
        <v>78955.48</v>
      </c>
      <c r="G19" s="30">
        <f t="shared" si="5"/>
        <v>82845.16</v>
      </c>
      <c r="H19" s="30">
        <f t="shared" si="5"/>
        <v>67297.14</v>
      </c>
      <c r="I19" s="30">
        <f t="shared" si="5"/>
        <v>110385.11</v>
      </c>
      <c r="J19" s="30">
        <f t="shared" si="5"/>
        <v>24911.17</v>
      </c>
      <c r="K19" s="30">
        <f t="shared" si="3"/>
        <v>727237.63</v>
      </c>
      <c r="L19"/>
      <c r="M19"/>
      <c r="N19"/>
    </row>
    <row r="20" spans="1:14" ht="16.5" customHeight="1">
      <c r="A20" s="18" t="s">
        <v>28</v>
      </c>
      <c r="B20" s="30">
        <v>13219.4</v>
      </c>
      <c r="C20" s="30">
        <v>16764.97</v>
      </c>
      <c r="D20" s="30">
        <v>10948.3</v>
      </c>
      <c r="E20" s="30">
        <v>11156.54</v>
      </c>
      <c r="F20" s="30">
        <v>11469.47</v>
      </c>
      <c r="G20" s="30">
        <v>7148.7</v>
      </c>
      <c r="H20" s="30">
        <v>13836.67</v>
      </c>
      <c r="I20" s="30">
        <v>22392.4</v>
      </c>
      <c r="J20" s="30">
        <v>5082.57</v>
      </c>
      <c r="K20" s="30">
        <f t="shared" si="3"/>
        <v>112019.02000000002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-5816.8</v>
      </c>
      <c r="K22" s="30">
        <f t="shared" si="3"/>
        <v>-18863.06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-452.92</v>
      </c>
      <c r="H23" s="30">
        <v>0</v>
      </c>
      <c r="I23" s="30">
        <v>0</v>
      </c>
      <c r="J23" s="30">
        <v>-490.5</v>
      </c>
      <c r="K23" s="30">
        <f t="shared" si="3"/>
        <v>-943.4200000000001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-25141.6</v>
      </c>
      <c r="C27" s="30">
        <f t="shared" si="6"/>
        <v>-23874.4</v>
      </c>
      <c r="D27" s="30">
        <f t="shared" si="6"/>
        <v>-52271.56</v>
      </c>
      <c r="E27" s="30">
        <f t="shared" si="6"/>
        <v>-16086.4</v>
      </c>
      <c r="F27" s="30">
        <f t="shared" si="6"/>
        <v>-18563.6</v>
      </c>
      <c r="G27" s="30">
        <f t="shared" si="6"/>
        <v>-13728</v>
      </c>
      <c r="H27" s="30">
        <f t="shared" si="6"/>
        <v>-13772</v>
      </c>
      <c r="I27" s="30">
        <f t="shared" si="6"/>
        <v>-27667.2</v>
      </c>
      <c r="J27" s="30">
        <f t="shared" si="6"/>
        <v>-8511.96</v>
      </c>
      <c r="K27" s="30">
        <f aca="true" t="shared" si="7" ref="K27:K35">SUM(B27:J27)</f>
        <v>-199616.72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-25141.6</v>
      </c>
      <c r="C28" s="30">
        <f t="shared" si="8"/>
        <v>-23874.4</v>
      </c>
      <c r="D28" s="30">
        <f t="shared" si="8"/>
        <v>-33158.4</v>
      </c>
      <c r="E28" s="30">
        <f t="shared" si="8"/>
        <v>-16086.4</v>
      </c>
      <c r="F28" s="30">
        <f t="shared" si="8"/>
        <v>-18563.6</v>
      </c>
      <c r="G28" s="30">
        <f t="shared" si="8"/>
        <v>-13728</v>
      </c>
      <c r="H28" s="30">
        <f t="shared" si="8"/>
        <v>-13772</v>
      </c>
      <c r="I28" s="30">
        <f t="shared" si="8"/>
        <v>-27667.2</v>
      </c>
      <c r="J28" s="30">
        <f t="shared" si="8"/>
        <v>-2978.8</v>
      </c>
      <c r="K28" s="30">
        <f t="shared" si="7"/>
        <v>-174970.4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-25141.6</v>
      </c>
      <c r="C29" s="30">
        <f aca="true" t="shared" si="9" ref="C29:J29">-ROUND((C9)*$E$3,2)</f>
        <v>-23874.4</v>
      </c>
      <c r="D29" s="30">
        <f t="shared" si="9"/>
        <v>-33158.4</v>
      </c>
      <c r="E29" s="30">
        <f t="shared" si="9"/>
        <v>-16086.4</v>
      </c>
      <c r="F29" s="30">
        <f t="shared" si="9"/>
        <v>-18563.6</v>
      </c>
      <c r="G29" s="30">
        <f t="shared" si="9"/>
        <v>-13728</v>
      </c>
      <c r="H29" s="30">
        <f t="shared" si="9"/>
        <v>-13772</v>
      </c>
      <c r="I29" s="30">
        <f t="shared" si="9"/>
        <v>-27667.2</v>
      </c>
      <c r="J29" s="30">
        <f t="shared" si="9"/>
        <v>-2978.8</v>
      </c>
      <c r="K29" s="30">
        <f t="shared" si="7"/>
        <v>-174970.4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326121.25000000006</v>
      </c>
      <c r="C47" s="27">
        <f aca="true" t="shared" si="11" ref="C47:J47">IF(C17+C27+C48&lt;0,0,C17+C27+C48)</f>
        <v>304715.07999999996</v>
      </c>
      <c r="D47" s="27">
        <f t="shared" si="11"/>
        <v>406462.89</v>
      </c>
      <c r="E47" s="27">
        <f t="shared" si="11"/>
        <v>208343.84000000003</v>
      </c>
      <c r="F47" s="27">
        <f t="shared" si="11"/>
        <v>276048.24</v>
      </c>
      <c r="G47" s="27">
        <f t="shared" si="11"/>
        <v>308288.2700000001</v>
      </c>
      <c r="H47" s="27">
        <f t="shared" si="11"/>
        <v>288252.16</v>
      </c>
      <c r="I47" s="27">
        <f t="shared" si="11"/>
        <v>382892.44</v>
      </c>
      <c r="J47" s="27">
        <f t="shared" si="11"/>
        <v>84622.59</v>
      </c>
      <c r="K47" s="20">
        <f>SUM(B47:J47)</f>
        <v>2585746.76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326121.25</v>
      </c>
      <c r="C53" s="10">
        <f t="shared" si="13"/>
        <v>304715.07</v>
      </c>
      <c r="D53" s="10">
        <f t="shared" si="13"/>
        <v>406462.89</v>
      </c>
      <c r="E53" s="10">
        <f t="shared" si="13"/>
        <v>208343.83</v>
      </c>
      <c r="F53" s="10">
        <f t="shared" si="13"/>
        <v>276048.24</v>
      </c>
      <c r="G53" s="10">
        <f t="shared" si="13"/>
        <v>308288.26</v>
      </c>
      <c r="H53" s="10">
        <f t="shared" si="13"/>
        <v>288252.17</v>
      </c>
      <c r="I53" s="10">
        <f>SUM(I54:I66)</f>
        <v>382892.44999999995</v>
      </c>
      <c r="J53" s="10">
        <f t="shared" si="13"/>
        <v>84622.59</v>
      </c>
      <c r="K53" s="5">
        <f>SUM(K54:K66)</f>
        <v>2585746.7499999995</v>
      </c>
      <c r="L53" s="9"/>
    </row>
    <row r="54" spans="1:11" ht="16.5" customHeight="1">
      <c r="A54" s="7" t="s">
        <v>60</v>
      </c>
      <c r="B54" s="8">
        <v>285356.09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285356.09</v>
      </c>
    </row>
    <row r="55" spans="1:11" ht="16.5" customHeight="1">
      <c r="A55" s="7" t="s">
        <v>61</v>
      </c>
      <c r="B55" s="8">
        <v>40765.16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40765.16</v>
      </c>
    </row>
    <row r="56" spans="1:11" ht="16.5" customHeight="1">
      <c r="A56" s="7" t="s">
        <v>4</v>
      </c>
      <c r="B56" s="6">
        <v>0</v>
      </c>
      <c r="C56" s="8">
        <v>304715.07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304715.07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406462.89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406462.89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208343.83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208343.83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276048.24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276048.24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308288.26</v>
      </c>
      <c r="H60" s="6">
        <v>0</v>
      </c>
      <c r="I60" s="6">
        <v>0</v>
      </c>
      <c r="J60" s="6">
        <v>0</v>
      </c>
      <c r="K60" s="5">
        <f t="shared" si="14"/>
        <v>308288.26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288252.17</v>
      </c>
      <c r="I61" s="6">
        <v>0</v>
      </c>
      <c r="J61" s="6">
        <v>0</v>
      </c>
      <c r="K61" s="5">
        <f t="shared" si="14"/>
        <v>288252.17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148830.3</v>
      </c>
      <c r="J63" s="6">
        <v>0</v>
      </c>
      <c r="K63" s="5">
        <f t="shared" si="14"/>
        <v>148830.3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234062.15</v>
      </c>
      <c r="J64" s="6">
        <v>0</v>
      </c>
      <c r="K64" s="5">
        <f t="shared" si="14"/>
        <v>234062.15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84622.59</v>
      </c>
      <c r="K65" s="5">
        <f t="shared" si="14"/>
        <v>84622.59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2021-06-24T18:30:27Z</dcterms:modified>
  <cp:category/>
  <cp:version/>
  <cp:contentType/>
  <cp:contentStatus/>
</cp:coreProperties>
</file>