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<sst xmlns="http://schemas.openxmlformats.org/spreadsheetml/2006/main" count="79" uniqueCount="78">
  <si>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</si>
  <si>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</si>
  <si>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</si>
  <si>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</si>
  <si>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</si>
  <si>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</si>
  <si>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</si>
  <si>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</si>
  <si>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</si>
  <si>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</si>
  <si>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</si>
  <si>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</si>
  <si>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</si>
  <si>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</si>
  <si>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</si>
  <si>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</si>
  <si>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</si>
  <si>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</si>
  <si>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</si>
  <si>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</si>
  <si>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</si>
  <si>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</si>
  <si>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</si>
  <si>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</si>
  <si>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</si>
  <si>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</si>
  <si>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</si>
  <si>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</si>
  <si>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</si>
  <si>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</si>
  <si>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</si>
  <si>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</si>
  <si>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</si>
  <si>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</si>
  <si>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</si>
  <si>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</si>
  <si>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</si>
  <si>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</si>
  <si>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</si>
  <si>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</si>
  <si>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</si>
  <si>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</si>
  <si>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</si>
  <si>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</si>
  <si>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</si>
  <si>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</si>
  <si>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</si>
  <si>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</si>
  <si>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</si>
  <si>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</si>
  <si>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</si>
  <si>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</si>
  <si>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</si>
  <si>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</si>
  <si>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</si>
  <si>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</si>
  <si>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</si>
  <si>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</si>
  <si>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</si>
  <si>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</si>
  <si>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</si>
  <si>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</si>
  <si>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</si>
  <si>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</si>
  <si>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</si>
  <si>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</si>
  <si>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</si>
  <si>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</si>
  <si>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</si>
  <si>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</si>
  <si>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</si>
  <si>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</si>
  <si>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</si>
  <si>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</si>
  <si>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</si>
  <si>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</si>
  <si>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30/06/21 - VENCIMENTO 07/07/21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</si>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</sst>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60164</v>
      </c>
      <c r="C7" s="10">
        <f>C8+C11</f>
        <v>76999</v>
      </c>
      <c r="D7" s="10">
        <f aca="true" t="shared" si="0" ref="D7:K7">D8+D11</f>
        <v>221395</v>
      </c>
      <c r="E7" s="10">
        <f t="shared" si="0"/>
        <v>199981</v>
      </c>
      <c r="F7" s="10">
        <f t="shared" si="0"/>
        <v>198528</v>
      </c>
      <c r="G7" s="10">
        <f t="shared" si="0"/>
        <v>102437</v>
      </c>
      <c r="H7" s="10">
        <f t="shared" si="0"/>
        <v>51887</v>
      </c>
      <c r="I7" s="10">
        <f t="shared" si="0"/>
        <v>94692</v>
      </c>
      <c r="J7" s="10">
        <f t="shared" si="0"/>
        <v>77017</v>
      </c>
      <c r="K7" s="10">
        <f t="shared" si="0"/>
        <v>155492</v>
      </c>
      <c r="L7" s="10">
        <f>SUM(B7:K7)</f>
        <v>1238592</v>
      </c>
      <c r="M7" s="11"/>
    </row>
    <row r="8" spans="1:13" ht="17.25" customHeight="1">
      <c r="A8" s="12" t="s">
        <v>18</v>
      </c>
      <c r="B8" s="13">
        <f>B9+B10</f>
        <v>4122</v>
      </c>
      <c r="C8" s="13">
        <f aca="true" t="shared" si="1" ref="C8:K8">C9+C10</f>
        <v>5113</v>
      </c>
      <c r="D8" s="13">
        <f t="shared" si="1"/>
        <v>14629</v>
      </c>
      <c r="E8" s="13">
        <f t="shared" si="1"/>
        <v>11992</v>
      </c>
      <c r="F8" s="13">
        <f t="shared" si="1"/>
        <v>11272</v>
      </c>
      <c r="G8" s="13">
        <f t="shared" si="1"/>
        <v>7169</v>
      </c>
      <c r="H8" s="13">
        <f t="shared" si="1"/>
        <v>3259</v>
      </c>
      <c r="I8" s="13">
        <f t="shared" si="1"/>
        <v>4462</v>
      </c>
      <c r="J8" s="13">
        <f t="shared" si="1"/>
        <v>4299</v>
      </c>
      <c r="K8" s="13">
        <f t="shared" si="1"/>
        <v>8813</v>
      </c>
      <c r="L8" s="13">
        <f>SUM(B8:K8)</f>
        <v>75130</v>
      </c>
      <c r="M8"/>
    </row>
    <row r="9" spans="1:13" ht="17.25" customHeight="1">
      <c r="A9" s="14" t="s">
        <v>19</v>
      </c>
      <c r="B9" s="15">
        <v>4122</v>
      </c>
      <c r="C9" s="15">
        <v>5113</v>
      </c>
      <c r="D9" s="15">
        <v>14629</v>
      </c>
      <c r="E9" s="15">
        <v>11992</v>
      </c>
      <c r="F9" s="15">
        <v>11272</v>
      </c>
      <c r="G9" s="15">
        <v>7169</v>
      </c>
      <c r="H9" s="15">
        <v>3257</v>
      </c>
      <c r="I9" s="15">
        <v>4462</v>
      </c>
      <c r="J9" s="15">
        <v>4299</v>
      </c>
      <c r="K9" s="15">
        <v>8813</v>
      </c>
      <c r="L9" s="13">
        <f>SUM(B9:K9)</f>
        <v>75128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56042</v>
      </c>
      <c r="C11" s="15">
        <v>71886</v>
      </c>
      <c r="D11" s="15">
        <v>206766</v>
      </c>
      <c r="E11" s="15">
        <v>187989</v>
      </c>
      <c r="F11" s="15">
        <v>187256</v>
      </c>
      <c r="G11" s="15">
        <v>95268</v>
      </c>
      <c r="H11" s="15">
        <v>48628</v>
      </c>
      <c r="I11" s="15">
        <v>90230</v>
      </c>
      <c r="J11" s="15">
        <v>72718</v>
      </c>
      <c r="K11" s="15">
        <v>146679</v>
      </c>
      <c r="L11" s="13">
        <f>SUM(B11:K11)</f>
        <v>1163462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1.354712131816735</v>
      </c>
      <c r="C15" s="22">
        <v>1.56315472427486</v>
      </c>
      <c r="D15" s="22">
        <v>1.508161353931171</v>
      </c>
      <c r="E15" s="22">
        <v>1.341097377175555</v>
      </c>
      <c r="F15" s="22">
        <v>1.624034275374433</v>
      </c>
      <c r="G15" s="22">
        <v>1.581771201346445</v>
      </c>
      <c r="H15" s="22">
        <v>1.605694780162181</v>
      </c>
      <c r="I15" s="22">
        <v>1.441396152597229</v>
      </c>
      <c r="J15" s="22">
        <v>1.817039012356671</v>
      </c>
      <c r="K15" s="22">
        <v>1.382714524912034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476494.08999999997</v>
      </c>
      <c r="C17" s="25">
        <f aca="true" t="shared" si="2" ref="C17:K17">C18+C19+C20+C21+C22+C23+C24</f>
        <v>374777.26999999996</v>
      </c>
      <c r="D17" s="25">
        <f t="shared" si="2"/>
        <v>1246878.4100000001</v>
      </c>
      <c r="E17" s="25">
        <f t="shared" si="2"/>
        <v>1007169.47</v>
      </c>
      <c r="F17" s="25">
        <f t="shared" si="2"/>
        <v>1080362.52</v>
      </c>
      <c r="G17" s="25">
        <f t="shared" si="2"/>
        <v>600597.2000000001</v>
      </c>
      <c r="H17" s="25">
        <f t="shared" si="2"/>
        <v>342187.81999999995</v>
      </c>
      <c r="I17" s="25">
        <f t="shared" si="2"/>
        <v>454154.88</v>
      </c>
      <c r="J17" s="25">
        <f t="shared" si="2"/>
        <v>507167.54000000004</v>
      </c>
      <c r="K17" s="25">
        <f t="shared" si="2"/>
        <v>636793.76</v>
      </c>
      <c r="L17" s="25">
        <f>L18+L19+L20+L21+L22+L23+L24</f>
        <v>6726582.960000001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349438.53</v>
      </c>
      <c r="C18" s="33">
        <f t="shared" si="3"/>
        <v>235717.04</v>
      </c>
      <c r="D18" s="33">
        <f t="shared" si="3"/>
        <v>807161.89</v>
      </c>
      <c r="E18" s="33">
        <f t="shared" si="3"/>
        <v>737329.95</v>
      </c>
      <c r="F18" s="33">
        <f t="shared" si="3"/>
        <v>647955.69</v>
      </c>
      <c r="G18" s="33">
        <f t="shared" si="3"/>
        <v>367390.3</v>
      </c>
      <c r="H18" s="33">
        <f t="shared" si="3"/>
        <v>205036.67</v>
      </c>
      <c r="I18" s="33">
        <f t="shared" si="3"/>
        <v>310788.61</v>
      </c>
      <c r="J18" s="33">
        <f t="shared" si="3"/>
        <v>272170.38</v>
      </c>
      <c r="K18" s="33">
        <f t="shared" si="3"/>
        <v>448641.07</v>
      </c>
      <c r="L18" s="33">
        <f aca="true" t="shared" si="4" ref="L18:L24">SUM(B18:K18)</f>
        <v>4381630.13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123950.09</v>
      </c>
      <c r="C19" s="33">
        <f t="shared" si="5"/>
        <v>132745.16</v>
      </c>
      <c r="D19" s="33">
        <f t="shared" si="5"/>
        <v>410168.48</v>
      </c>
      <c r="E19" s="33">
        <f t="shared" si="5"/>
        <v>251501.31</v>
      </c>
      <c r="F19" s="33">
        <f t="shared" si="5"/>
        <v>404346.56</v>
      </c>
      <c r="G19" s="33">
        <f t="shared" si="5"/>
        <v>213737.1</v>
      </c>
      <c r="H19" s="33">
        <f t="shared" si="5"/>
        <v>124189.64</v>
      </c>
      <c r="I19" s="33">
        <f t="shared" si="5"/>
        <v>137180.9</v>
      </c>
      <c r="J19" s="33">
        <f t="shared" si="5"/>
        <v>222373.82</v>
      </c>
      <c r="K19" s="33">
        <f t="shared" si="5"/>
        <v>171701.45</v>
      </c>
      <c r="L19" s="33">
        <f t="shared" si="4"/>
        <v>2191894.5100000002</v>
      </c>
      <c r="M19"/>
    </row>
    <row r="20" spans="1:13" ht="17.25" customHeight="1">
      <c r="A20" s="27" t="s">
        <v>26</v>
      </c>
      <c r="B20" s="33">
        <v>1719.5</v>
      </c>
      <c r="C20" s="33">
        <v>5052</v>
      </c>
      <c r="D20" s="33">
        <v>26776.1</v>
      </c>
      <c r="E20" s="33">
        <v>20039.6</v>
      </c>
      <c r="F20" s="33">
        <v>26674.3</v>
      </c>
      <c r="G20" s="33">
        <v>19469.8</v>
      </c>
      <c r="H20" s="33">
        <v>11575.54</v>
      </c>
      <c r="I20" s="33">
        <v>4799.4</v>
      </c>
      <c r="J20" s="33">
        <v>9851.4</v>
      </c>
      <c r="K20" s="33">
        <v>13679.3</v>
      </c>
      <c r="L20" s="33">
        <f t="shared" si="4"/>
        <v>139636.93999999997</v>
      </c>
      <c r="M20"/>
    </row>
    <row r="21" spans="1:13" ht="17.25" customHeight="1">
      <c r="A21" s="27" t="s">
        <v>27</v>
      </c>
      <c r="B21" s="33">
        <v>1385.97</v>
      </c>
      <c r="C21" s="29">
        <v>1385.97</v>
      </c>
      <c r="D21" s="29">
        <v>2771.94</v>
      </c>
      <c r="E21" s="29">
        <v>2771.94</v>
      </c>
      <c r="F21" s="33">
        <v>1385.97</v>
      </c>
      <c r="G21" s="29">
        <v>0</v>
      </c>
      <c r="H21" s="33">
        <v>1385.97</v>
      </c>
      <c r="I21" s="29">
        <v>1385.97</v>
      </c>
      <c r="J21" s="29">
        <v>2771.94</v>
      </c>
      <c r="K21" s="29">
        <v>2771.94</v>
      </c>
      <c r="L21" s="33">
        <f t="shared" si="4"/>
        <v>18017.609999999997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-4473.33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-4473.33</v>
      </c>
      <c r="M22"/>
    </row>
    <row r="23" spans="1:13" ht="17.25" customHeight="1">
      <c r="A23" s="27" t="s">
        <v>73</v>
      </c>
      <c r="B23" s="33">
        <v>0</v>
      </c>
      <c r="C23" s="33">
        <v>-122.9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-122.9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-38798.85</v>
      </c>
      <c r="C27" s="33">
        <f t="shared" si="6"/>
        <v>-22497.2</v>
      </c>
      <c r="D27" s="33">
        <f t="shared" si="6"/>
        <v>-64367.6</v>
      </c>
      <c r="E27" s="33">
        <f t="shared" si="6"/>
        <v>-57477.450000000004</v>
      </c>
      <c r="F27" s="33">
        <f t="shared" si="6"/>
        <v>-49596.8</v>
      </c>
      <c r="G27" s="33">
        <f t="shared" si="6"/>
        <v>-31543.6</v>
      </c>
      <c r="H27" s="33">
        <f t="shared" si="6"/>
        <v>-22430.03</v>
      </c>
      <c r="I27" s="33">
        <f t="shared" si="6"/>
        <v>-31939.78</v>
      </c>
      <c r="J27" s="33">
        <f t="shared" si="6"/>
        <v>-18915.6</v>
      </c>
      <c r="K27" s="33">
        <f t="shared" si="6"/>
        <v>-38777.2</v>
      </c>
      <c r="L27" s="33">
        <f aca="true" t="shared" si="7" ref="L27:L33">SUM(B27:K27)</f>
        <v>-376344.11000000004</v>
      </c>
      <c r="M27"/>
    </row>
    <row r="28" spans="1:13" ht="18.75" customHeight="1">
      <c r="A28" s="27" t="s">
        <v>30</v>
      </c>
      <c r="B28" s="33">
        <f>B29+B30+B31+B32</f>
        <v>-18136.8</v>
      </c>
      <c r="C28" s="33">
        <f aca="true" t="shared" si="8" ref="C28:K28">C29+C30+C31+C32</f>
        <v>-22497.2</v>
      </c>
      <c r="D28" s="33">
        <f t="shared" si="8"/>
        <v>-64367.6</v>
      </c>
      <c r="E28" s="33">
        <f t="shared" si="8"/>
        <v>-52764.8</v>
      </c>
      <c r="F28" s="33">
        <f t="shared" si="8"/>
        <v>-49596.8</v>
      </c>
      <c r="G28" s="33">
        <f t="shared" si="8"/>
        <v>-31543.6</v>
      </c>
      <c r="H28" s="33">
        <f t="shared" si="8"/>
        <v>-14330.8</v>
      </c>
      <c r="I28" s="33">
        <f t="shared" si="8"/>
        <v>-31939.78</v>
      </c>
      <c r="J28" s="33">
        <f t="shared" si="8"/>
        <v>-18915.6</v>
      </c>
      <c r="K28" s="33">
        <f t="shared" si="8"/>
        <v>-38777.2</v>
      </c>
      <c r="L28" s="33">
        <f t="shared" si="7"/>
        <v>-342870.18</v>
      </c>
      <c r="M28"/>
    </row>
    <row r="29" spans="1:13" s="36" customFormat="1" ht="18.75" customHeight="1">
      <c r="A29" s="34" t="s">
        <v>58</v>
      </c>
      <c r="B29" s="33">
        <f>-ROUND((B9)*$E$3,2)</f>
        <v>-18136.8</v>
      </c>
      <c r="C29" s="33">
        <f aca="true" t="shared" si="9" ref="C29:K29">-ROUND((C9)*$E$3,2)</f>
        <v>-22497.2</v>
      </c>
      <c r="D29" s="33">
        <f t="shared" si="9"/>
        <v>-64367.6</v>
      </c>
      <c r="E29" s="33">
        <f t="shared" si="9"/>
        <v>-52764.8</v>
      </c>
      <c r="F29" s="33">
        <f t="shared" si="9"/>
        <v>-49596.8</v>
      </c>
      <c r="G29" s="33">
        <f t="shared" si="9"/>
        <v>-31543.6</v>
      </c>
      <c r="H29" s="33">
        <f t="shared" si="9"/>
        <v>-14330.8</v>
      </c>
      <c r="I29" s="33">
        <f t="shared" si="9"/>
        <v>-19632.8</v>
      </c>
      <c r="J29" s="33">
        <f t="shared" si="9"/>
        <v>-18915.6</v>
      </c>
      <c r="K29" s="33">
        <f t="shared" si="9"/>
        <v>-38777.2</v>
      </c>
      <c r="L29" s="33">
        <f t="shared" si="7"/>
        <v>-330563.2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-39.42</v>
      </c>
      <c r="J31" s="17">
        <v>0</v>
      </c>
      <c r="K31" s="17">
        <v>0</v>
      </c>
      <c r="L31" s="33">
        <f t="shared" si="7"/>
        <v>-39.42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-12267.56</v>
      </c>
      <c r="J32" s="17">
        <v>0</v>
      </c>
      <c r="K32" s="17">
        <v>0</v>
      </c>
      <c r="L32" s="33">
        <f t="shared" si="7"/>
        <v>-12267.56</v>
      </c>
      <c r="M32"/>
    </row>
    <row r="33" spans="1:13" s="36" customFormat="1" ht="18.75" customHeight="1">
      <c r="A33" s="27" t="s">
        <v>34</v>
      </c>
      <c r="B33" s="38">
        <f>SUM(B34:B45)</f>
        <v>-20662.05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-4712.65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-33473.92999999999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-20662.05</v>
      </c>
      <c r="C35" s="17">
        <v>0</v>
      </c>
      <c r="D35" s="17">
        <v>0</v>
      </c>
      <c r="E35" s="33">
        <v>-4712.65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-33473.92999999999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437695.24</v>
      </c>
      <c r="C48" s="41">
        <f aca="true" t="shared" si="12" ref="C48:K48">IF(C17+C27+C40+C49&lt;0,0,C17+C27+C49)</f>
        <v>352280.06999999995</v>
      </c>
      <c r="D48" s="41">
        <f t="shared" si="12"/>
        <v>1182510.81</v>
      </c>
      <c r="E48" s="41">
        <f t="shared" si="12"/>
        <v>949692.02</v>
      </c>
      <c r="F48" s="41">
        <f t="shared" si="12"/>
        <v>1030765.72</v>
      </c>
      <c r="G48" s="41">
        <f t="shared" si="12"/>
        <v>569053.6000000001</v>
      </c>
      <c r="H48" s="41">
        <f t="shared" si="12"/>
        <v>319757.7899999999</v>
      </c>
      <c r="I48" s="41">
        <f t="shared" si="12"/>
        <v>422215.1</v>
      </c>
      <c r="J48" s="41">
        <f t="shared" si="12"/>
        <v>488251.94000000006</v>
      </c>
      <c r="K48" s="41">
        <f t="shared" si="12"/>
        <v>598016.56</v>
      </c>
      <c r="L48" s="42">
        <f>SUM(B48:K48)</f>
        <v>6350238.8500000015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437695.23</v>
      </c>
      <c r="C54" s="41">
        <f aca="true" t="shared" si="14" ref="C54:J54">SUM(C55:C66)</f>
        <v>352280.07</v>
      </c>
      <c r="D54" s="41">
        <f t="shared" si="14"/>
        <v>1182510.81</v>
      </c>
      <c r="E54" s="41">
        <f t="shared" si="14"/>
        <v>949692.02</v>
      </c>
      <c r="F54" s="41">
        <f t="shared" si="14"/>
        <v>1030765.71</v>
      </c>
      <c r="G54" s="41">
        <f t="shared" si="14"/>
        <v>569053.6</v>
      </c>
      <c r="H54" s="41">
        <f t="shared" si="14"/>
        <v>319757.79</v>
      </c>
      <c r="I54" s="41">
        <f>SUM(I55:I69)</f>
        <v>422215.1</v>
      </c>
      <c r="J54" s="41">
        <f t="shared" si="14"/>
        <v>488251.94</v>
      </c>
      <c r="K54" s="41">
        <f>SUM(K55:K68)</f>
        <v>598016.56</v>
      </c>
      <c r="L54" s="46">
        <f>SUM(B54:K54)</f>
        <v>6350238.83</v>
      </c>
      <c r="M54" s="40"/>
    </row>
    <row r="55" spans="1:13" ht="18.75" customHeight="1">
      <c r="A55" s="47" t="s">
        <v>51</v>
      </c>
      <c r="B55" s="48">
        <v>437695.23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437695.23</v>
      </c>
      <c r="M55" s="40"/>
    </row>
    <row r="56" spans="1:12" ht="18.75" customHeight="1">
      <c r="A56" s="47" t="s">
        <v>61</v>
      </c>
      <c r="B56" s="17">
        <v>0</v>
      </c>
      <c r="C56" s="48">
        <v>307857.55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307857.55</v>
      </c>
    </row>
    <row r="57" spans="1:12" ht="18.75" customHeight="1">
      <c r="A57" s="47" t="s">
        <v>62</v>
      </c>
      <c r="B57" s="17">
        <v>0</v>
      </c>
      <c r="C57" s="48">
        <v>44422.52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44422.52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1182510.81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1182510.81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949692.02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949692.02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1030765.71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1030765.71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569053.6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569053.6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319757.79</v>
      </c>
      <c r="I62" s="17">
        <v>0</v>
      </c>
      <c r="J62" s="17">
        <v>0</v>
      </c>
      <c r="K62" s="17">
        <v>0</v>
      </c>
      <c r="L62" s="46">
        <f t="shared" si="15"/>
        <v>319757.79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488251.94</v>
      </c>
      <c r="K64" s="17">
        <v>0</v>
      </c>
      <c r="L64" s="46">
        <f t="shared" si="15"/>
        <v>488251.94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329387.52</v>
      </c>
      <c r="L65" s="46">
        <f t="shared" si="15"/>
        <v>329387.52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268629.04</v>
      </c>
      <c r="L66" s="46">
        <f t="shared" si="15"/>
        <v>268629.04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422215.1</v>
      </c>
      <c r="J69" s="53">
        <v>0</v>
      </c>
      <c r="K69" s="53">
        <v>0</v>
      </c>
      <c r="L69" s="51">
        <f>SUM(B69:K69)</f>
        <v>422215.1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2021-07-07T13:11:30Z</dcterms:modified>
  <cp:category/>
  <cp:version/>
  <cp:contentType/>
  <cp:contentStatus/>
</cp:coreProperties>
</file>