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<sst xmlns="http://schemas.openxmlformats.org/spreadsheetml/2006/main" count="79" uniqueCount="78">
  <si>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</si>
  <si>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</si>
  <si>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</si>
  <si>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</si>
  <si>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</si>
  <si>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</si>
  <si>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</si>
  <si>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</si>
  <si>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</si>
  <si>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</si>
  <si>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</si>
  <si>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</si>
  <si>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</si>
  <si>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</si>
  <si>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</si>
  <si>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</si>
  <si>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</si>
  <si>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</si>
  <si>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</si>
  <si>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</si>
  <si>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</si>
  <si>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</si>
  <si>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</si>
  <si>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</si>
  <si>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</si>
  <si>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</si>
  <si>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</si>
  <si>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</si>
  <si>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</si>
  <si>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</si>
  <si>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</si>
  <si>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</si>
  <si>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</si>
  <si>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</si>
  <si>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</si>
  <si>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</si>
  <si>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</si>
  <si>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</si>
  <si>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</si>
  <si>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</si>
  <si>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</si>
  <si>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</si>
  <si>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</si>
  <si>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</si>
  <si>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</si>
  <si>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</si>
  <si>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</si>
  <si>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</si>
  <si>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</si>
  <si>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</si>
  <si>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</si>
  <si>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</si>
  <si>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</si>
  <si>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</si>
  <si>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</si>
  <si>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</si>
  <si>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</si>
  <si>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</si>
  <si>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</si>
  <si>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</si>
  <si>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</si>
  <si>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</si>
  <si>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</si>
  <si>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</si>
  <si>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</si>
  <si>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</si>
  <si>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</si>
  <si>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</si>
  <si>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</si>
  <si>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</si>
  <si>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</si>
  <si>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</si>
  <si>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</si>
  <si>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</si>
  <si>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</si>
  <si>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</si>
  <si>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28/06/21 - VENCIMENTO 05/07/21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</si>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</sst>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57997</v>
      </c>
      <c r="C7" s="10">
        <f>C8+C11</f>
        <v>75418</v>
      </c>
      <c r="D7" s="10">
        <f aca="true" t="shared" si="0" ref="D7:K7">D8+D11</f>
        <v>215527</v>
      </c>
      <c r="E7" s="10">
        <f t="shared" si="0"/>
        <v>189872</v>
      </c>
      <c r="F7" s="10">
        <f t="shared" si="0"/>
        <v>193526</v>
      </c>
      <c r="G7" s="10">
        <f t="shared" si="0"/>
        <v>101121</v>
      </c>
      <c r="H7" s="10">
        <f t="shared" si="0"/>
        <v>51190</v>
      </c>
      <c r="I7" s="10">
        <f t="shared" si="0"/>
        <v>91530</v>
      </c>
      <c r="J7" s="10">
        <f t="shared" si="0"/>
        <v>74980</v>
      </c>
      <c r="K7" s="10">
        <f t="shared" si="0"/>
        <v>152365</v>
      </c>
      <c r="L7" s="10">
        <f>SUM(B7:K7)</f>
        <v>1203526</v>
      </c>
      <c r="M7" s="11"/>
    </row>
    <row r="8" spans="1:13" ht="17.25" customHeight="1">
      <c r="A8" s="12" t="s">
        <v>18</v>
      </c>
      <c r="B8" s="13">
        <f>B9+B10</f>
        <v>4362</v>
      </c>
      <c r="C8" s="13">
        <f aca="true" t="shared" si="1" ref="C8:K8">C9+C10</f>
        <v>5472</v>
      </c>
      <c r="D8" s="13">
        <f t="shared" si="1"/>
        <v>15198</v>
      </c>
      <c r="E8" s="13">
        <f t="shared" si="1"/>
        <v>12181</v>
      </c>
      <c r="F8" s="13">
        <f t="shared" si="1"/>
        <v>11991</v>
      </c>
      <c r="G8" s="13">
        <f t="shared" si="1"/>
        <v>7337</v>
      </c>
      <c r="H8" s="13">
        <f t="shared" si="1"/>
        <v>3194</v>
      </c>
      <c r="I8" s="13">
        <f t="shared" si="1"/>
        <v>4569</v>
      </c>
      <c r="J8" s="13">
        <f t="shared" si="1"/>
        <v>4262</v>
      </c>
      <c r="K8" s="13">
        <f t="shared" si="1"/>
        <v>9333</v>
      </c>
      <c r="L8" s="13">
        <f>SUM(B8:K8)</f>
        <v>77899</v>
      </c>
      <c r="M8"/>
    </row>
    <row r="9" spans="1:13" ht="17.25" customHeight="1">
      <c r="A9" s="14" t="s">
        <v>19</v>
      </c>
      <c r="B9" s="15">
        <v>4362</v>
      </c>
      <c r="C9" s="15">
        <v>5472</v>
      </c>
      <c r="D9" s="15">
        <v>15198</v>
      </c>
      <c r="E9" s="15">
        <v>12181</v>
      </c>
      <c r="F9" s="15">
        <v>11991</v>
      </c>
      <c r="G9" s="15">
        <v>7337</v>
      </c>
      <c r="H9" s="15">
        <v>3192</v>
      </c>
      <c r="I9" s="15">
        <v>4569</v>
      </c>
      <c r="J9" s="15">
        <v>4262</v>
      </c>
      <c r="K9" s="15">
        <v>9333</v>
      </c>
      <c r="L9" s="13">
        <f>SUM(B9:K9)</f>
        <v>77897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53635</v>
      </c>
      <c r="C11" s="15">
        <v>69946</v>
      </c>
      <c r="D11" s="15">
        <v>200329</v>
      </c>
      <c r="E11" s="15">
        <v>177691</v>
      </c>
      <c r="F11" s="15">
        <v>181535</v>
      </c>
      <c r="G11" s="15">
        <v>93784</v>
      </c>
      <c r="H11" s="15">
        <v>47996</v>
      </c>
      <c r="I11" s="15">
        <v>86961</v>
      </c>
      <c r="J11" s="15">
        <v>70718</v>
      </c>
      <c r="K11" s="15">
        <v>143032</v>
      </c>
      <c r="L11" s="13">
        <f>SUM(B11:K11)</f>
        <v>1125627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1.296703112280651</v>
      </c>
      <c r="C15" s="22">
        <v>1.591327798014651</v>
      </c>
      <c r="D15" s="22">
        <v>1.540153169977396</v>
      </c>
      <c r="E15" s="22">
        <v>1.400299067771906</v>
      </c>
      <c r="F15" s="22">
        <v>1.659539147025913</v>
      </c>
      <c r="G15" s="22">
        <v>1.599812160838549</v>
      </c>
      <c r="H15" s="22">
        <v>1.613325628185913</v>
      </c>
      <c r="I15" s="22">
        <v>1.490177194393108</v>
      </c>
      <c r="J15" s="22">
        <v>1.852788685395214</v>
      </c>
      <c r="K15" s="22">
        <v>1.406435546112207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438213.27</v>
      </c>
      <c r="C17" s="25">
        <f aca="true" t="shared" si="2" ref="C17:K17">C18+C19+C20+C21+C22+C23+C24</f>
        <v>373965.42</v>
      </c>
      <c r="D17" s="25">
        <f t="shared" si="2"/>
        <v>1239746.93</v>
      </c>
      <c r="E17" s="25">
        <f t="shared" si="2"/>
        <v>997955.2000000002</v>
      </c>
      <c r="F17" s="25">
        <f t="shared" si="2"/>
        <v>1076304.5</v>
      </c>
      <c r="G17" s="25">
        <f t="shared" si="2"/>
        <v>599475.83</v>
      </c>
      <c r="H17" s="25">
        <f t="shared" si="2"/>
        <v>339123.12</v>
      </c>
      <c r="I17" s="25">
        <f t="shared" si="2"/>
        <v>453766.18</v>
      </c>
      <c r="J17" s="25">
        <f t="shared" si="2"/>
        <v>503517.97000000003</v>
      </c>
      <c r="K17" s="25">
        <f t="shared" si="2"/>
        <v>634598.3899999999</v>
      </c>
      <c r="L17" s="25">
        <f>L18+L19+L20+L21+L22+L23+L24</f>
        <v>6656666.81</v>
      </c>
      <c r="M17"/>
    </row>
    <row r="18" spans="1:13" ht="17.25" customHeight="1">
      <c r="A18" s="26" t="s">
        <v>24</v>
      </c>
      <c r="B18" s="33">
        <f aca="true" t="shared" si="3" ref="B18:K18">ROUND(B13*B7,2)</f>
        <v>336852.38</v>
      </c>
      <c r="C18" s="33">
        <f t="shared" si="3"/>
        <v>230877.12</v>
      </c>
      <c r="D18" s="33">
        <f t="shared" si="3"/>
        <v>785768.34</v>
      </c>
      <c r="E18" s="33">
        <f t="shared" si="3"/>
        <v>700058.06</v>
      </c>
      <c r="F18" s="33">
        <f t="shared" si="3"/>
        <v>631630.16</v>
      </c>
      <c r="G18" s="33">
        <f t="shared" si="3"/>
        <v>362670.47</v>
      </c>
      <c r="H18" s="33">
        <f t="shared" si="3"/>
        <v>202282.4</v>
      </c>
      <c r="I18" s="33">
        <f t="shared" si="3"/>
        <v>300410.61</v>
      </c>
      <c r="J18" s="33">
        <f t="shared" si="3"/>
        <v>264971.82</v>
      </c>
      <c r="K18" s="33">
        <f t="shared" si="3"/>
        <v>439618.73</v>
      </c>
      <c r="L18" s="33">
        <f aca="true" t="shared" si="4" ref="L18:L24">SUM(B18:K18)</f>
        <v>4255140.09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99945.15</v>
      </c>
      <c r="C19" s="33">
        <f t="shared" si="5"/>
        <v>136524.06</v>
      </c>
      <c r="D19" s="33">
        <f t="shared" si="5"/>
        <v>424435.26</v>
      </c>
      <c r="E19" s="33">
        <f t="shared" si="5"/>
        <v>280232.59</v>
      </c>
      <c r="F19" s="33">
        <f t="shared" si="5"/>
        <v>416584.82</v>
      </c>
      <c r="G19" s="33">
        <f t="shared" si="5"/>
        <v>217534.16</v>
      </c>
      <c r="H19" s="33">
        <f t="shared" si="5"/>
        <v>124064.98</v>
      </c>
      <c r="I19" s="33">
        <f t="shared" si="5"/>
        <v>147254.43</v>
      </c>
      <c r="J19" s="33">
        <f t="shared" si="5"/>
        <v>225964.97</v>
      </c>
      <c r="K19" s="33">
        <f t="shared" si="5"/>
        <v>178676.68</v>
      </c>
      <c r="L19" s="33">
        <f t="shared" si="4"/>
        <v>2251217.1</v>
      </c>
      <c r="M19"/>
    </row>
    <row r="20" spans="1:13" ht="17.25" customHeight="1">
      <c r="A20" s="27" t="s">
        <v>26</v>
      </c>
      <c r="B20" s="33">
        <v>1360.8</v>
      </c>
      <c r="C20" s="33">
        <v>5178.3</v>
      </c>
      <c r="D20" s="33">
        <v>26771.45</v>
      </c>
      <c r="E20" s="33">
        <v>19366</v>
      </c>
      <c r="F20" s="33">
        <v>26703.58</v>
      </c>
      <c r="G20" s="33">
        <v>19271.2</v>
      </c>
      <c r="H20" s="33">
        <v>11511.1</v>
      </c>
      <c r="I20" s="33">
        <v>4715.2</v>
      </c>
      <c r="J20" s="33">
        <v>9809.3</v>
      </c>
      <c r="K20" s="33">
        <v>13531.1</v>
      </c>
      <c r="L20" s="33">
        <f t="shared" si="4"/>
        <v>138218.03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-1331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-121.3</v>
      </c>
      <c r="I23" s="33">
        <v>0</v>
      </c>
      <c r="J23" s="33">
        <v>0</v>
      </c>
      <c r="K23" s="33">
        <v>0</v>
      </c>
      <c r="L23" s="33">
        <f t="shared" si="4"/>
        <v>-1452.3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-39854.71</v>
      </c>
      <c r="C27" s="33">
        <f t="shared" si="6"/>
        <v>-24076.8</v>
      </c>
      <c r="D27" s="33">
        <f t="shared" si="6"/>
        <v>-66871.2</v>
      </c>
      <c r="E27" s="33">
        <f t="shared" si="6"/>
        <v>-58308.97</v>
      </c>
      <c r="F27" s="33">
        <f t="shared" si="6"/>
        <v>-52760.4</v>
      </c>
      <c r="G27" s="33">
        <f t="shared" si="6"/>
        <v>-32282.8</v>
      </c>
      <c r="H27" s="33">
        <f t="shared" si="6"/>
        <v>-22144.03</v>
      </c>
      <c r="I27" s="33">
        <f t="shared" si="6"/>
        <v>-30769.39</v>
      </c>
      <c r="J27" s="33">
        <f t="shared" si="6"/>
        <v>-18752.8</v>
      </c>
      <c r="K27" s="33">
        <f t="shared" si="6"/>
        <v>-41065.2</v>
      </c>
      <c r="L27" s="33">
        <f aca="true" t="shared" si="7" ref="L27:L33">SUM(B27:K27)</f>
        <v>-386886.30000000005</v>
      </c>
      <c r="M27"/>
    </row>
    <row r="28" spans="1:13" ht="18.75" customHeight="1">
      <c r="A28" s="27" t="s">
        <v>30</v>
      </c>
      <c r="B28" s="33">
        <f>B29+B30+B31+B32</f>
        <v>-19192.8</v>
      </c>
      <c r="C28" s="33">
        <f aca="true" t="shared" si="8" ref="C28:K28">C29+C30+C31+C32</f>
        <v>-24076.8</v>
      </c>
      <c r="D28" s="33">
        <f t="shared" si="8"/>
        <v>-66871.2</v>
      </c>
      <c r="E28" s="33">
        <f t="shared" si="8"/>
        <v>-53596.4</v>
      </c>
      <c r="F28" s="33">
        <f t="shared" si="8"/>
        <v>-52760.4</v>
      </c>
      <c r="G28" s="33">
        <f t="shared" si="8"/>
        <v>-32282.8</v>
      </c>
      <c r="H28" s="33">
        <f t="shared" si="8"/>
        <v>-14044.8</v>
      </c>
      <c r="I28" s="33">
        <f t="shared" si="8"/>
        <v>-30769.39</v>
      </c>
      <c r="J28" s="33">
        <f t="shared" si="8"/>
        <v>-18752.8</v>
      </c>
      <c r="K28" s="33">
        <f t="shared" si="8"/>
        <v>-41065.2</v>
      </c>
      <c r="L28" s="33">
        <f t="shared" si="7"/>
        <v>-353412.58999999997</v>
      </c>
      <c r="M28"/>
    </row>
    <row r="29" spans="1:13" s="36" customFormat="1" ht="18.75" customHeight="1">
      <c r="A29" s="34" t="s">
        <v>58</v>
      </c>
      <c r="B29" s="33">
        <f>-ROUND((B9)*$E$3,2)</f>
        <v>-19192.8</v>
      </c>
      <c r="C29" s="33">
        <f aca="true" t="shared" si="9" ref="C29:K29">-ROUND((C9)*$E$3,2)</f>
        <v>-24076.8</v>
      </c>
      <c r="D29" s="33">
        <f t="shared" si="9"/>
        <v>-66871.2</v>
      </c>
      <c r="E29" s="33">
        <f t="shared" si="9"/>
        <v>-53596.4</v>
      </c>
      <c r="F29" s="33">
        <f t="shared" si="9"/>
        <v>-52760.4</v>
      </c>
      <c r="G29" s="33">
        <f t="shared" si="9"/>
        <v>-32282.8</v>
      </c>
      <c r="H29" s="33">
        <f t="shared" si="9"/>
        <v>-14044.8</v>
      </c>
      <c r="I29" s="33">
        <f t="shared" si="9"/>
        <v>-20103.6</v>
      </c>
      <c r="J29" s="33">
        <f t="shared" si="9"/>
        <v>-18752.8</v>
      </c>
      <c r="K29" s="33">
        <f t="shared" si="9"/>
        <v>-41065.2</v>
      </c>
      <c r="L29" s="33">
        <f t="shared" si="7"/>
        <v>-342746.79999999993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-61.95</v>
      </c>
      <c r="J31" s="17">
        <v>0</v>
      </c>
      <c r="K31" s="17">
        <v>0</v>
      </c>
      <c r="L31" s="33">
        <f t="shared" si="7"/>
        <v>-61.95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-10603.84</v>
      </c>
      <c r="J32" s="17">
        <v>0</v>
      </c>
      <c r="K32" s="17">
        <v>0</v>
      </c>
      <c r="L32" s="33">
        <f t="shared" si="7"/>
        <v>-10603.84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398358.56</v>
      </c>
      <c r="C48" s="41">
        <f aca="true" t="shared" si="12" ref="C48:K48">IF(C17+C27+C40+C49&lt;0,0,C17+C27+C49)</f>
        <v>349888.62</v>
      </c>
      <c r="D48" s="41">
        <f t="shared" si="12"/>
        <v>1172875.73</v>
      </c>
      <c r="E48" s="41">
        <f t="shared" si="12"/>
        <v>939646.2300000002</v>
      </c>
      <c r="F48" s="41">
        <f t="shared" si="12"/>
        <v>1023544.1</v>
      </c>
      <c r="G48" s="41">
        <f t="shared" si="12"/>
        <v>567193.0299999999</v>
      </c>
      <c r="H48" s="41">
        <f t="shared" si="12"/>
        <v>316979.08999999997</v>
      </c>
      <c r="I48" s="41">
        <f t="shared" si="12"/>
        <v>422996.79</v>
      </c>
      <c r="J48" s="41">
        <f t="shared" si="12"/>
        <v>484765.17000000004</v>
      </c>
      <c r="K48" s="41">
        <f t="shared" si="12"/>
        <v>593533.19</v>
      </c>
      <c r="L48" s="42">
        <f>SUM(B48:K48)</f>
        <v>6269780.51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398358.55</v>
      </c>
      <c r="C54" s="41">
        <f aca="true" t="shared" si="14" ref="C54:J54">SUM(C55:C66)</f>
        <v>349888.62</v>
      </c>
      <c r="D54" s="41">
        <f t="shared" si="14"/>
        <v>1172875.72</v>
      </c>
      <c r="E54" s="41">
        <f t="shared" si="14"/>
        <v>939646.24</v>
      </c>
      <c r="F54" s="41">
        <f t="shared" si="14"/>
        <v>1023544.09</v>
      </c>
      <c r="G54" s="41">
        <f t="shared" si="14"/>
        <v>567193.02</v>
      </c>
      <c r="H54" s="41">
        <f t="shared" si="14"/>
        <v>316979.09</v>
      </c>
      <c r="I54" s="41">
        <f>SUM(I55:I69)</f>
        <v>422996.79</v>
      </c>
      <c r="J54" s="41">
        <f t="shared" si="14"/>
        <v>484765.17</v>
      </c>
      <c r="K54" s="41">
        <f>SUM(K55:K68)</f>
        <v>593533.19</v>
      </c>
      <c r="L54" s="46">
        <f>SUM(B54:K54)</f>
        <v>6269780.48</v>
      </c>
      <c r="M54" s="40"/>
    </row>
    <row r="55" spans="1:13" ht="18.75" customHeight="1">
      <c r="A55" s="47" t="s">
        <v>51</v>
      </c>
      <c r="B55" s="48">
        <v>398358.55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398358.55</v>
      </c>
      <c r="M55" s="40"/>
    </row>
    <row r="56" spans="1:12" ht="18.75" customHeight="1">
      <c r="A56" s="47" t="s">
        <v>61</v>
      </c>
      <c r="B56" s="17">
        <v>0</v>
      </c>
      <c r="C56" s="48">
        <v>305767.67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305767.67</v>
      </c>
    </row>
    <row r="57" spans="1:12" ht="18.75" customHeight="1">
      <c r="A57" s="47" t="s">
        <v>62</v>
      </c>
      <c r="B57" s="17">
        <v>0</v>
      </c>
      <c r="C57" s="48">
        <v>44120.95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44120.95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1172875.72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1172875.72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939646.24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939646.24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1023544.09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1023544.09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567193.02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567193.02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316979.09</v>
      </c>
      <c r="I62" s="17">
        <v>0</v>
      </c>
      <c r="J62" s="17">
        <v>0</v>
      </c>
      <c r="K62" s="17">
        <v>0</v>
      </c>
      <c r="L62" s="46">
        <f t="shared" si="15"/>
        <v>316979.09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484765.17</v>
      </c>
      <c r="K64" s="17">
        <v>0</v>
      </c>
      <c r="L64" s="46">
        <f t="shared" si="15"/>
        <v>484765.17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333031.47</v>
      </c>
      <c r="L65" s="46">
        <f t="shared" si="15"/>
        <v>333031.47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260501.72</v>
      </c>
      <c r="L66" s="46">
        <f t="shared" si="15"/>
        <v>260501.72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422996.79</v>
      </c>
      <c r="J69" s="53">
        <v>0</v>
      </c>
      <c r="K69" s="53">
        <v>0</v>
      </c>
      <c r="L69" s="51">
        <f>SUM(B69:K69)</f>
        <v>422996.79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2021-07-02T21:48:56Z</dcterms:modified>
  <cp:category/>
  <cp:version/>
  <cp:contentType/>
  <cp:contentStatus/>
</cp:coreProperties>
</file>