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<sst xmlns="http://schemas.openxmlformats.org/spreadsheetml/2006/main" count="79" uniqueCount="78">
  <si>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</si>
  <si>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</si>
  <si>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</si>
  <si>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</si>
  <si>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</si>
  <si>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</si>
  <si>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</si>
  <si>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</si>
  <si>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</si>
  <si>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</si>
  <si>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</si>
  <si>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</si>
  <si>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</si>
  <si>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</si>
  <si>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</si>
  <si>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</si>
  <si>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</si>
  <si>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</si>
  <si>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</si>
  <si>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</si>
  <si>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</si>
  <si>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</si>
  <si>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</si>
  <si>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</si>
  <si>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</si>
  <si>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</si>
  <si>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</si>
  <si>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</si>
  <si>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</si>
  <si>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</si>
  <si>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</si>
  <si>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</si>
  <si>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</si>
  <si>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</si>
  <si>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</si>
  <si>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</si>
  <si>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</si>
  <si>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</si>
  <si>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</si>
  <si>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</si>
  <si>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</si>
  <si>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</si>
  <si>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</si>
  <si>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</si>
  <si>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</si>
  <si>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</si>
  <si>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</si>
  <si>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</si>
  <si>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</si>
  <si>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</si>
  <si>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</si>
  <si>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</si>
  <si>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</si>
  <si>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</si>
  <si>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</si>
  <si>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</si>
  <si>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</si>
  <si>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</si>
  <si>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</si>
  <si>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</si>
  <si>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</si>
  <si>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</si>
  <si>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</si>
  <si>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</si>
  <si>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</si>
  <si>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</si>
  <si>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</si>
  <si>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</si>
  <si>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</si>
  <si>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</si>
  <si>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</si>
  <si>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</si>
  <si>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</si>
  <si>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</si>
  <si>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</si>
  <si>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</si>
  <si>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26/06/21 - VENCIMENTO 02/07/21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</si>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</sst>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35364</v>
      </c>
      <c r="C7" s="10">
        <f>C8+C11</f>
        <v>45571</v>
      </c>
      <c r="D7" s="10">
        <f aca="true" t="shared" si="0" ref="D7:K7">D8+D11</f>
        <v>136090</v>
      </c>
      <c r="E7" s="10">
        <f t="shared" si="0"/>
        <v>127278</v>
      </c>
      <c r="F7" s="10">
        <f t="shared" si="0"/>
        <v>122459</v>
      </c>
      <c r="G7" s="10">
        <f t="shared" si="0"/>
        <v>55919</v>
      </c>
      <c r="H7" s="10">
        <f t="shared" si="0"/>
        <v>26205</v>
      </c>
      <c r="I7" s="10">
        <f t="shared" si="0"/>
        <v>54734</v>
      </c>
      <c r="J7" s="10">
        <f t="shared" si="0"/>
        <v>34739</v>
      </c>
      <c r="K7" s="10">
        <f t="shared" si="0"/>
        <v>95245</v>
      </c>
      <c r="L7" s="10">
        <f>SUM(B7:K7)</f>
        <v>733604</v>
      </c>
      <c r="M7" s="11"/>
    </row>
    <row r="8" spans="1:13" ht="17.25" customHeight="1">
      <c r="A8" s="12" t="s">
        <v>18</v>
      </c>
      <c r="B8" s="13">
        <f>B9+B10</f>
        <v>3372</v>
      </c>
      <c r="C8" s="13">
        <f aca="true" t="shared" si="1" ref="C8:K8">C9+C10</f>
        <v>3695</v>
      </c>
      <c r="D8" s="13">
        <f t="shared" si="1"/>
        <v>12002</v>
      </c>
      <c r="E8" s="13">
        <f t="shared" si="1"/>
        <v>10469</v>
      </c>
      <c r="F8" s="13">
        <f t="shared" si="1"/>
        <v>9383</v>
      </c>
      <c r="G8" s="13">
        <f t="shared" si="1"/>
        <v>4918</v>
      </c>
      <c r="H8" s="13">
        <f t="shared" si="1"/>
        <v>1935</v>
      </c>
      <c r="I8" s="13">
        <f t="shared" si="1"/>
        <v>3109</v>
      </c>
      <c r="J8" s="13">
        <f t="shared" si="1"/>
        <v>2229</v>
      </c>
      <c r="K8" s="13">
        <f t="shared" si="1"/>
        <v>6454</v>
      </c>
      <c r="L8" s="13">
        <f>SUM(B8:K8)</f>
        <v>57566</v>
      </c>
      <c r="M8"/>
    </row>
    <row r="9" spans="1:13" ht="17.25" customHeight="1">
      <c r="A9" s="14" t="s">
        <v>19</v>
      </c>
      <c r="B9" s="15">
        <v>3370</v>
      </c>
      <c r="C9" s="15">
        <v>3695</v>
      </c>
      <c r="D9" s="15">
        <v>12002</v>
      </c>
      <c r="E9" s="15">
        <v>10469</v>
      </c>
      <c r="F9" s="15">
        <v>9383</v>
      </c>
      <c r="G9" s="15">
        <v>4918</v>
      </c>
      <c r="H9" s="15">
        <v>1933</v>
      </c>
      <c r="I9" s="15">
        <v>3109</v>
      </c>
      <c r="J9" s="15">
        <v>2229</v>
      </c>
      <c r="K9" s="15">
        <v>6454</v>
      </c>
      <c r="L9" s="13">
        <f>SUM(B9:K9)</f>
        <v>57562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31992</v>
      </c>
      <c r="C11" s="15">
        <v>41876</v>
      </c>
      <c r="D11" s="15">
        <v>124088</v>
      </c>
      <c r="E11" s="15">
        <v>116809</v>
      </c>
      <c r="F11" s="15">
        <v>113076</v>
      </c>
      <c r="G11" s="15">
        <v>51001</v>
      </c>
      <c r="H11" s="15">
        <v>24270</v>
      </c>
      <c r="I11" s="15">
        <v>51625</v>
      </c>
      <c r="J11" s="15">
        <v>32510</v>
      </c>
      <c r="K11" s="15">
        <v>88791</v>
      </c>
      <c r="L11" s="13">
        <f>SUM(B11:K11)</f>
        <v>676038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1.265529431728631</v>
      </c>
      <c r="C15" s="22">
        <v>1.542536438413742</v>
      </c>
      <c r="D15" s="22">
        <v>1.519638085121361</v>
      </c>
      <c r="E15" s="22">
        <v>1.347733281134046</v>
      </c>
      <c r="F15" s="22">
        <v>1.624054755945411</v>
      </c>
      <c r="G15" s="22">
        <v>1.49024656392859</v>
      </c>
      <c r="H15" s="22">
        <v>1.626206561953391</v>
      </c>
      <c r="I15" s="22">
        <v>1.395023533447674</v>
      </c>
      <c r="J15" s="22">
        <v>1.806959402642076</v>
      </c>
      <c r="K15" s="22">
        <v>1.329516730385285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262164.70999999996</v>
      </c>
      <c r="C17" s="25">
        <f aca="true" t="shared" si="2" ref="C17:K17">C18+C19+C20+C21+C22+C23+C24</f>
        <v>220158.3</v>
      </c>
      <c r="D17" s="25">
        <f t="shared" si="2"/>
        <v>778330.98</v>
      </c>
      <c r="E17" s="25">
        <f t="shared" si="2"/>
        <v>645374.93</v>
      </c>
      <c r="F17" s="25">
        <f t="shared" si="2"/>
        <v>670067.6799999999</v>
      </c>
      <c r="G17" s="25">
        <f t="shared" si="2"/>
        <v>309786.12</v>
      </c>
      <c r="H17" s="25">
        <f t="shared" si="2"/>
        <v>175997.75999999998</v>
      </c>
      <c r="I17" s="25">
        <f t="shared" si="2"/>
        <v>254727.9</v>
      </c>
      <c r="J17" s="25">
        <f t="shared" si="2"/>
        <v>229990.52</v>
      </c>
      <c r="K17" s="25">
        <f t="shared" si="2"/>
        <v>376641.10000000003</v>
      </c>
      <c r="L17" s="25">
        <f>L18+L19+L20+L21+L22+L23+L24</f>
        <v>3923240</v>
      </c>
      <c r="M17"/>
    </row>
    <row r="18" spans="1:13" ht="17.25" customHeight="1">
      <c r="A18" s="26" t="s">
        <v>24</v>
      </c>
      <c r="B18" s="33">
        <f aca="true" t="shared" si="3" ref="B18:K18">ROUND(B13*B7,2)</f>
        <v>205397.65</v>
      </c>
      <c r="C18" s="33">
        <f t="shared" si="3"/>
        <v>139506.5</v>
      </c>
      <c r="D18" s="33">
        <f t="shared" si="3"/>
        <v>496156.92</v>
      </c>
      <c r="E18" s="33">
        <f t="shared" si="3"/>
        <v>469273.99</v>
      </c>
      <c r="F18" s="33">
        <f t="shared" si="3"/>
        <v>399681.68</v>
      </c>
      <c r="G18" s="33">
        <f t="shared" si="3"/>
        <v>200553.49</v>
      </c>
      <c r="H18" s="33">
        <f t="shared" si="3"/>
        <v>103551.68</v>
      </c>
      <c r="I18" s="33">
        <f t="shared" si="3"/>
        <v>179642.46</v>
      </c>
      <c r="J18" s="33">
        <f t="shared" si="3"/>
        <v>122764.15</v>
      </c>
      <c r="K18" s="33">
        <f t="shared" si="3"/>
        <v>274810.4</v>
      </c>
      <c r="L18" s="33">
        <f aca="true" t="shared" si="4" ref="L18:L24">SUM(B18:K18)</f>
        <v>2591338.92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54539.12</v>
      </c>
      <c r="C19" s="33">
        <f t="shared" si="5"/>
        <v>75687.36</v>
      </c>
      <c r="D19" s="33">
        <f t="shared" si="5"/>
        <v>257822.03</v>
      </c>
      <c r="E19" s="33">
        <f t="shared" si="5"/>
        <v>163182.18</v>
      </c>
      <c r="F19" s="33">
        <f t="shared" si="5"/>
        <v>249423.25</v>
      </c>
      <c r="G19" s="33">
        <f t="shared" si="5"/>
        <v>98320.66</v>
      </c>
      <c r="H19" s="33">
        <f t="shared" si="5"/>
        <v>64844.74</v>
      </c>
      <c r="I19" s="33">
        <f t="shared" si="5"/>
        <v>70963</v>
      </c>
      <c r="J19" s="33">
        <f t="shared" si="5"/>
        <v>99065.69</v>
      </c>
      <c r="K19" s="33">
        <f t="shared" si="5"/>
        <v>90554.62</v>
      </c>
      <c r="L19" s="33">
        <f t="shared" si="4"/>
        <v>1224402.65</v>
      </c>
      <c r="M19"/>
    </row>
    <row r="20" spans="1:13" ht="17.25" customHeight="1">
      <c r="A20" s="27" t="s">
        <v>26</v>
      </c>
      <c r="B20" s="33">
        <v>842</v>
      </c>
      <c r="C20" s="33">
        <v>3578.5</v>
      </c>
      <c r="D20" s="33">
        <v>21580.15</v>
      </c>
      <c r="E20" s="33">
        <v>15534.9</v>
      </c>
      <c r="F20" s="33">
        <v>19576.81</v>
      </c>
      <c r="G20" s="33">
        <v>10911.97</v>
      </c>
      <c r="H20" s="33">
        <v>6215.4</v>
      </c>
      <c r="I20" s="33">
        <v>2736.5</v>
      </c>
      <c r="J20" s="33">
        <v>5388.8</v>
      </c>
      <c r="K20" s="33">
        <v>8504.2</v>
      </c>
      <c r="L20" s="33">
        <f t="shared" si="4"/>
        <v>94869.23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-914.69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-914.69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-35489.91</v>
      </c>
      <c r="C27" s="33">
        <f t="shared" si="6"/>
        <v>-16258</v>
      </c>
      <c r="D27" s="33">
        <f t="shared" si="6"/>
        <v>-52808.8</v>
      </c>
      <c r="E27" s="33">
        <f t="shared" si="6"/>
        <v>-50776.17</v>
      </c>
      <c r="F27" s="33">
        <f t="shared" si="6"/>
        <v>-41285.2</v>
      </c>
      <c r="G27" s="33">
        <f t="shared" si="6"/>
        <v>-21639.2</v>
      </c>
      <c r="H27" s="33">
        <f t="shared" si="6"/>
        <v>-16604.43</v>
      </c>
      <c r="I27" s="33">
        <f t="shared" si="6"/>
        <v>-13679.6</v>
      </c>
      <c r="J27" s="33">
        <f t="shared" si="6"/>
        <v>-9807.6</v>
      </c>
      <c r="K27" s="33">
        <f t="shared" si="6"/>
        <v>-28397.6</v>
      </c>
      <c r="L27" s="33">
        <f aca="true" t="shared" si="7" ref="L27:L33">SUM(B27:K27)</f>
        <v>-286746.51</v>
      </c>
      <c r="M27"/>
    </row>
    <row r="28" spans="1:13" ht="18.75" customHeight="1">
      <c r="A28" s="27" t="s">
        <v>30</v>
      </c>
      <c r="B28" s="33">
        <f>B29+B30+B31+B32</f>
        <v>-14828</v>
      </c>
      <c r="C28" s="33">
        <f aca="true" t="shared" si="8" ref="C28:K28">C29+C30+C31+C32</f>
        <v>-16258</v>
      </c>
      <c r="D28" s="33">
        <f t="shared" si="8"/>
        <v>-52808.8</v>
      </c>
      <c r="E28" s="33">
        <f t="shared" si="8"/>
        <v>-46063.6</v>
      </c>
      <c r="F28" s="33">
        <f t="shared" si="8"/>
        <v>-41285.2</v>
      </c>
      <c r="G28" s="33">
        <f t="shared" si="8"/>
        <v>-21639.2</v>
      </c>
      <c r="H28" s="33">
        <f t="shared" si="8"/>
        <v>-8505.2</v>
      </c>
      <c r="I28" s="33">
        <f t="shared" si="8"/>
        <v>-13679.6</v>
      </c>
      <c r="J28" s="33">
        <f t="shared" si="8"/>
        <v>-9807.6</v>
      </c>
      <c r="K28" s="33">
        <f t="shared" si="8"/>
        <v>-28397.6</v>
      </c>
      <c r="L28" s="33">
        <f t="shared" si="7"/>
        <v>-253272.80000000002</v>
      </c>
      <c r="M28"/>
    </row>
    <row r="29" spans="1:13" s="36" customFormat="1" ht="18.75" customHeight="1">
      <c r="A29" s="34" t="s">
        <v>58</v>
      </c>
      <c r="B29" s="33">
        <f>-ROUND((B9)*$E$3,2)</f>
        <v>-14828</v>
      </c>
      <c r="C29" s="33">
        <f aca="true" t="shared" si="9" ref="C29:K29">-ROUND((C9)*$E$3,2)</f>
        <v>-16258</v>
      </c>
      <c r="D29" s="33">
        <f t="shared" si="9"/>
        <v>-52808.8</v>
      </c>
      <c r="E29" s="33">
        <f t="shared" si="9"/>
        <v>-46063.6</v>
      </c>
      <c r="F29" s="33">
        <f t="shared" si="9"/>
        <v>-41285.2</v>
      </c>
      <c r="G29" s="33">
        <f t="shared" si="9"/>
        <v>-21639.2</v>
      </c>
      <c r="H29" s="33">
        <f t="shared" si="9"/>
        <v>-8505.2</v>
      </c>
      <c r="I29" s="33">
        <f t="shared" si="9"/>
        <v>-13679.6</v>
      </c>
      <c r="J29" s="33">
        <f t="shared" si="9"/>
        <v>-9807.6</v>
      </c>
      <c r="K29" s="33">
        <f t="shared" si="9"/>
        <v>-28397.6</v>
      </c>
      <c r="L29" s="33">
        <f t="shared" si="7"/>
        <v>-253272.80000000002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226674.79999999996</v>
      </c>
      <c r="C48" s="41">
        <f aca="true" t="shared" si="12" ref="C48:K48">IF(C17+C27+C40+C49&lt;0,0,C17+C27+C49)</f>
        <v>203900.3</v>
      </c>
      <c r="D48" s="41">
        <f t="shared" si="12"/>
        <v>725522.1799999999</v>
      </c>
      <c r="E48" s="41">
        <f t="shared" si="12"/>
        <v>594598.76</v>
      </c>
      <c r="F48" s="41">
        <f t="shared" si="12"/>
        <v>628782.48</v>
      </c>
      <c r="G48" s="41">
        <f t="shared" si="12"/>
        <v>288146.92</v>
      </c>
      <c r="H48" s="41">
        <f t="shared" si="12"/>
        <v>159393.33</v>
      </c>
      <c r="I48" s="41">
        <f t="shared" si="12"/>
        <v>241048.3</v>
      </c>
      <c r="J48" s="41">
        <f t="shared" si="12"/>
        <v>220182.91999999998</v>
      </c>
      <c r="K48" s="41">
        <f t="shared" si="12"/>
        <v>348243.50000000006</v>
      </c>
      <c r="L48" s="42">
        <f>SUM(B48:K48)</f>
        <v>3636493.4899999993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226674.8</v>
      </c>
      <c r="C54" s="41">
        <f aca="true" t="shared" si="14" ref="C54:J54">SUM(C55:C66)</f>
        <v>203900.31</v>
      </c>
      <c r="D54" s="41">
        <f t="shared" si="14"/>
        <v>725522.18</v>
      </c>
      <c r="E54" s="41">
        <f t="shared" si="14"/>
        <v>594598.77</v>
      </c>
      <c r="F54" s="41">
        <f t="shared" si="14"/>
        <v>628782.49</v>
      </c>
      <c r="G54" s="41">
        <f t="shared" si="14"/>
        <v>288146.92</v>
      </c>
      <c r="H54" s="41">
        <f t="shared" si="14"/>
        <v>159393.33</v>
      </c>
      <c r="I54" s="41">
        <f>SUM(I55:I69)</f>
        <v>241048.3</v>
      </c>
      <c r="J54" s="41">
        <f t="shared" si="14"/>
        <v>220182.92</v>
      </c>
      <c r="K54" s="41">
        <f>SUM(K55:K68)</f>
        <v>348243.51</v>
      </c>
      <c r="L54" s="46">
        <f>SUM(B54:K54)</f>
        <v>3636493.5299999993</v>
      </c>
      <c r="M54" s="40"/>
    </row>
    <row r="55" spans="1:13" ht="18.75" customHeight="1">
      <c r="A55" s="47" t="s">
        <v>51</v>
      </c>
      <c r="B55" s="48">
        <v>226674.8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226674.8</v>
      </c>
      <c r="M55" s="40"/>
    </row>
    <row r="56" spans="1:12" ht="18.75" customHeight="1">
      <c r="A56" s="47" t="s">
        <v>61</v>
      </c>
      <c r="B56" s="17">
        <v>0</v>
      </c>
      <c r="C56" s="48">
        <v>178310.82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178310.82</v>
      </c>
    </row>
    <row r="57" spans="1:12" ht="18.75" customHeight="1">
      <c r="A57" s="47" t="s">
        <v>62</v>
      </c>
      <c r="B57" s="17">
        <v>0</v>
      </c>
      <c r="C57" s="48">
        <v>25589.49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25589.49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725522.18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725522.18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594598.77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594598.77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628782.49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628782.49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288146.92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288146.92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159393.33</v>
      </c>
      <c r="I62" s="17">
        <v>0</v>
      </c>
      <c r="J62" s="17">
        <v>0</v>
      </c>
      <c r="K62" s="17">
        <v>0</v>
      </c>
      <c r="L62" s="46">
        <f t="shared" si="15"/>
        <v>159393.33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220182.92</v>
      </c>
      <c r="K64" s="17">
        <v>0</v>
      </c>
      <c r="L64" s="46">
        <f t="shared" si="15"/>
        <v>220182.92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178022.08</v>
      </c>
      <c r="L65" s="46">
        <f t="shared" si="15"/>
        <v>178022.08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170221.43</v>
      </c>
      <c r="L66" s="46">
        <f t="shared" si="15"/>
        <v>170221.43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241048.3</v>
      </c>
      <c r="J69" s="53">
        <v>0</v>
      </c>
      <c r="K69" s="53">
        <v>0</v>
      </c>
      <c r="L69" s="51">
        <f>SUM(B69:K69)</f>
        <v>241048.3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2021-07-01T18:19:58Z</dcterms:modified>
  <cp:category/>
  <cp:version/>
  <cp:contentType/>
  <cp:contentStatus/>
</cp:coreProperties>
</file>