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<sst xmlns="http://schemas.openxmlformats.org/spreadsheetml/2006/main" count="80" uniqueCount="79">
  <si>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</si>
  <si>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</si>
  <si>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</si>
  <si>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</si>
  <si>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</si>
  <si>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</si>
  <si>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</si>
  <si>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</si>
  <si>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</si>
  <si>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</si>
  <si>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</si>
  <si>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</si>
  <si>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</si>
  <si>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</si>
  <si>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</si>
  <si>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</si>
  <si>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</si>
  <si>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</si>
  <si>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</si>
  <si>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</si>
  <si>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</si>
  <si>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</si>
  <si>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</si>
  <si>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</si>
  <si>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</si>
  <si>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</si>
  <si>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</si>
  <si>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</si>
  <si>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</si>
  <si>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</si>
  <si>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</si>
  <si>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</si>
  <si>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</si>
  <si>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</si>
  <si>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</si>
  <si>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</si>
  <si>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</si>
  <si>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</si>
  <si>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</si>
  <si>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</si>
  <si>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</si>
  <si>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</si>
  <si>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</si>
  <si>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</si>
  <si>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</si>
  <si>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</si>
  <si>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</si>
  <si>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</si>
  <si>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</si>
  <si>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</si>
  <si>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</si>
  <si>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</si>
  <si>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</si>
  <si>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</si>
  <si>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</si>
  <si>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</si>
  <si>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</si>
  <si>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</si>
  <si>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</si>
  <si>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</si>
  <si>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</si>
  <si>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</si>
  <si>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</si>
  <si>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</si>
  <si>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</si>
  <si>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</si>
  <si>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</si>
  <si>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</si>
  <si>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</si>
  <si>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</si>
  <si>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</si>
  <si>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</si>
  <si>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</si>
  <si>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</si>
  <si>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</si>
  <si>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22/06/21 - VENCIMENTO 29/06/21</t>
  </si>
  <si>
    <t>5.3. Revisão de Remuneração pelo Transporte Coletivo ¹</t>
  </si>
  <si>
    <t>7.15. Consórcio KBPX</t>
  </si>
  <si>
    <t xml:space="preserve"> ¹ Revisões de maio: passageiros (37.334 passageiros), fator de transição, frota parada, frota não disponibilizada e ar condicionado.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</si>
</sst>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60945</v>
      </c>
      <c r="C7" s="10">
        <f>C8+C11</f>
        <v>73067</v>
      </c>
      <c r="D7" s="10">
        <f aca="true" t="shared" si="0" ref="D7:K7">D8+D11</f>
        <v>213609</v>
      </c>
      <c r="E7" s="10">
        <f t="shared" si="0"/>
        <v>189334</v>
      </c>
      <c r="F7" s="10">
        <f t="shared" si="0"/>
        <v>192109</v>
      </c>
      <c r="G7" s="10">
        <f t="shared" si="0"/>
        <v>101800</v>
      </c>
      <c r="H7" s="10">
        <f t="shared" si="0"/>
        <v>49715</v>
      </c>
      <c r="I7" s="10">
        <f t="shared" si="0"/>
        <v>92193</v>
      </c>
      <c r="J7" s="10">
        <f t="shared" si="0"/>
        <v>75473</v>
      </c>
      <c r="K7" s="10">
        <f t="shared" si="0"/>
        <v>151323</v>
      </c>
      <c r="L7" s="10">
        <f>SUM(B7:K7)</f>
        <v>1199568</v>
      </c>
      <c r="M7" s="11"/>
    </row>
    <row r="8" spans="1:13" ht="17.25" customHeight="1">
      <c r="A8" s="12" t="s">
        <v>18</v>
      </c>
      <c r="B8" s="13">
        <f>B9+B10</f>
        <v>4129</v>
      </c>
      <c r="C8" s="13">
        <f aca="true" t="shared" si="1" ref="C8:K8">C9+C10</f>
        <v>4813</v>
      </c>
      <c r="D8" s="13">
        <f t="shared" si="1"/>
        <v>13834</v>
      </c>
      <c r="E8" s="13">
        <f t="shared" si="1"/>
        <v>11147</v>
      </c>
      <c r="F8" s="13">
        <f t="shared" si="1"/>
        <v>10521</v>
      </c>
      <c r="G8" s="13">
        <f t="shared" si="1"/>
        <v>7048</v>
      </c>
      <c r="H8" s="13">
        <f t="shared" si="1"/>
        <v>3078</v>
      </c>
      <c r="I8" s="13">
        <f t="shared" si="1"/>
        <v>4278</v>
      </c>
      <c r="J8" s="13">
        <f t="shared" si="1"/>
        <v>4034</v>
      </c>
      <c r="K8" s="13">
        <f t="shared" si="1"/>
        <v>8418</v>
      </c>
      <c r="L8" s="13">
        <f>SUM(B8:K8)</f>
        <v>71300</v>
      </c>
      <c r="M8"/>
    </row>
    <row r="9" spans="1:13" ht="17.25" customHeight="1">
      <c r="A9" s="14" t="s">
        <v>19</v>
      </c>
      <c r="B9" s="15">
        <v>4127</v>
      </c>
      <c r="C9" s="15">
        <v>4813</v>
      </c>
      <c r="D9" s="15">
        <v>13834</v>
      </c>
      <c r="E9" s="15">
        <v>11147</v>
      </c>
      <c r="F9" s="15">
        <v>10521</v>
      </c>
      <c r="G9" s="15">
        <v>7048</v>
      </c>
      <c r="H9" s="15">
        <v>3075</v>
      </c>
      <c r="I9" s="15">
        <v>4278</v>
      </c>
      <c r="J9" s="15">
        <v>4034</v>
      </c>
      <c r="K9" s="15">
        <v>8418</v>
      </c>
      <c r="L9" s="13">
        <f>SUM(B9:K9)</f>
        <v>71295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56816</v>
      </c>
      <c r="C11" s="15">
        <v>68254</v>
      </c>
      <c r="D11" s="15">
        <v>199775</v>
      </c>
      <c r="E11" s="15">
        <v>178187</v>
      </c>
      <c r="F11" s="15">
        <v>181588</v>
      </c>
      <c r="G11" s="15">
        <v>94752</v>
      </c>
      <c r="H11" s="15">
        <v>46637</v>
      </c>
      <c r="I11" s="15">
        <v>87915</v>
      </c>
      <c r="J11" s="15">
        <v>71439</v>
      </c>
      <c r="K11" s="15">
        <v>142905</v>
      </c>
      <c r="L11" s="13">
        <f>SUM(B11:K11)</f>
        <v>1128268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1.332792786543792</v>
      </c>
      <c r="C15" s="22">
        <v>1.647328644894045</v>
      </c>
      <c r="D15" s="22">
        <v>1.562500308059324</v>
      </c>
      <c r="E15" s="22">
        <v>1.399776670632226</v>
      </c>
      <c r="F15" s="22">
        <v>1.673109931906516</v>
      </c>
      <c r="G15" s="22">
        <v>1.590931151737027</v>
      </c>
      <c r="H15" s="22">
        <v>1.682756579543333</v>
      </c>
      <c r="I15" s="22">
        <v>1.472206455452876</v>
      </c>
      <c r="J15" s="22">
        <v>1.853085532222944</v>
      </c>
      <c r="K15" s="22">
        <v>1.411375327346354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474646.20000000007</v>
      </c>
      <c r="C17" s="25">
        <f aca="true" t="shared" si="2" ref="C17:K17">C18+C19+C20+C21+C22+C23+C24</f>
        <v>375165.02999999997</v>
      </c>
      <c r="D17" s="25">
        <f t="shared" si="2"/>
        <v>1246780.74</v>
      </c>
      <c r="E17" s="25">
        <f t="shared" si="2"/>
        <v>994728.6900000001</v>
      </c>
      <c r="F17" s="25">
        <f t="shared" si="2"/>
        <v>1077209.7799999998</v>
      </c>
      <c r="G17" s="25">
        <f t="shared" si="2"/>
        <v>599739.93</v>
      </c>
      <c r="H17" s="25">
        <f t="shared" si="2"/>
        <v>343723.97000000003</v>
      </c>
      <c r="I17" s="25">
        <f t="shared" si="2"/>
        <v>451500.76</v>
      </c>
      <c r="J17" s="25">
        <f t="shared" si="2"/>
        <v>506319.89</v>
      </c>
      <c r="K17" s="25">
        <f t="shared" si="2"/>
        <v>632316.24</v>
      </c>
      <c r="L17" s="25">
        <f>L18+L19+L20+L21+L22+L23+L24</f>
        <v>6702131.2299999995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353974.65</v>
      </c>
      <c r="C18" s="33">
        <f t="shared" si="3"/>
        <v>223680.01</v>
      </c>
      <c r="D18" s="33">
        <f t="shared" si="3"/>
        <v>778775.69</v>
      </c>
      <c r="E18" s="33">
        <f t="shared" si="3"/>
        <v>698074.46</v>
      </c>
      <c r="F18" s="33">
        <f t="shared" si="3"/>
        <v>627005.35</v>
      </c>
      <c r="G18" s="33">
        <f t="shared" si="3"/>
        <v>365105.7</v>
      </c>
      <c r="H18" s="33">
        <f t="shared" si="3"/>
        <v>196453.79</v>
      </c>
      <c r="I18" s="33">
        <f t="shared" si="3"/>
        <v>302586.65</v>
      </c>
      <c r="J18" s="33">
        <f t="shared" si="3"/>
        <v>266714.03</v>
      </c>
      <c r="K18" s="33">
        <f t="shared" si="3"/>
        <v>436612.25</v>
      </c>
      <c r="L18" s="33">
        <f aca="true" t="shared" si="4" ref="L18:L24">SUM(B18:K18)</f>
        <v>4248982.58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117800.21</v>
      </c>
      <c r="C19" s="33">
        <f t="shared" si="5"/>
        <v>144794.48</v>
      </c>
      <c r="D19" s="33">
        <f t="shared" si="5"/>
        <v>438061.57</v>
      </c>
      <c r="E19" s="33">
        <f t="shared" si="5"/>
        <v>279073.88</v>
      </c>
      <c r="F19" s="33">
        <f t="shared" si="5"/>
        <v>422043.53</v>
      </c>
      <c r="G19" s="33">
        <f t="shared" si="5"/>
        <v>215752.33</v>
      </c>
      <c r="H19" s="33">
        <f t="shared" si="5"/>
        <v>134130.12</v>
      </c>
      <c r="I19" s="33">
        <f t="shared" si="5"/>
        <v>142883.37</v>
      </c>
      <c r="J19" s="33">
        <f t="shared" si="5"/>
        <v>227529.88</v>
      </c>
      <c r="K19" s="33">
        <f t="shared" si="5"/>
        <v>179611.51</v>
      </c>
      <c r="L19" s="33">
        <f t="shared" si="4"/>
        <v>2301680.88</v>
      </c>
      <c r="M19"/>
    </row>
    <row r="20" spans="1:13" ht="17.25" customHeight="1">
      <c r="A20" s="27" t="s">
        <v>26</v>
      </c>
      <c r="B20" s="33">
        <v>1485.4</v>
      </c>
      <c r="C20" s="33">
        <v>5304.6</v>
      </c>
      <c r="D20" s="33">
        <v>27171.6</v>
      </c>
      <c r="E20" s="33">
        <v>19281.8</v>
      </c>
      <c r="F20" s="33">
        <v>26774.96</v>
      </c>
      <c r="G20" s="33">
        <v>18881.9</v>
      </c>
      <c r="H20" s="33">
        <v>11754.12</v>
      </c>
      <c r="I20" s="33">
        <v>4757.3</v>
      </c>
      <c r="J20" s="33">
        <v>9304.1</v>
      </c>
      <c r="K20" s="33">
        <v>13320.6</v>
      </c>
      <c r="L20" s="33">
        <f t="shared" si="4"/>
        <v>138036.37999999998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-112.5</v>
      </c>
      <c r="J23" s="33">
        <v>0</v>
      </c>
      <c r="K23" s="33">
        <v>0</v>
      </c>
      <c r="L23" s="33">
        <f t="shared" si="4"/>
        <v>-112.5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-39216.86</v>
      </c>
      <c r="C27" s="33">
        <f t="shared" si="6"/>
        <v>-23045.48</v>
      </c>
      <c r="D27" s="33">
        <f t="shared" si="6"/>
        <v>-71233.78</v>
      </c>
      <c r="E27" s="33">
        <f t="shared" si="6"/>
        <v>-56033.3</v>
      </c>
      <c r="F27" s="33">
        <f t="shared" si="6"/>
        <v>-47642.79</v>
      </c>
      <c r="G27" s="33">
        <f t="shared" si="6"/>
        <v>-30526.41</v>
      </c>
      <c r="H27" s="33">
        <f t="shared" si="6"/>
        <v>-21401.95</v>
      </c>
      <c r="I27" s="33">
        <f t="shared" si="6"/>
        <v>-36824.729999999996</v>
      </c>
      <c r="J27" s="33">
        <f t="shared" si="6"/>
        <v>-17696.35</v>
      </c>
      <c r="K27" s="33">
        <f t="shared" si="6"/>
        <v>-36962.56</v>
      </c>
      <c r="L27" s="33">
        <f aca="true" t="shared" si="7" ref="L27:L33">SUM(B27:K27)</f>
        <v>-380584.20999999996</v>
      </c>
      <c r="M27"/>
    </row>
    <row r="28" spans="1:13" ht="18.75" customHeight="1">
      <c r="A28" s="27" t="s">
        <v>30</v>
      </c>
      <c r="B28" s="33">
        <f>B29+B30+B31+B32</f>
        <v>-18158.8</v>
      </c>
      <c r="C28" s="33">
        <f aca="true" t="shared" si="8" ref="C28:K28">C29+C30+C31+C32</f>
        <v>-21177.2</v>
      </c>
      <c r="D28" s="33">
        <f t="shared" si="8"/>
        <v>-60869.6</v>
      </c>
      <c r="E28" s="33">
        <f t="shared" si="8"/>
        <v>-49046.8</v>
      </c>
      <c r="F28" s="33">
        <f t="shared" si="8"/>
        <v>-46292.4</v>
      </c>
      <c r="G28" s="33">
        <f t="shared" si="8"/>
        <v>-31011.2</v>
      </c>
      <c r="H28" s="33">
        <f t="shared" si="8"/>
        <v>-13530</v>
      </c>
      <c r="I28" s="33">
        <f t="shared" si="8"/>
        <v>-36639.74</v>
      </c>
      <c r="J28" s="33">
        <f t="shared" si="8"/>
        <v>-17749.6</v>
      </c>
      <c r="K28" s="33">
        <f t="shared" si="8"/>
        <v>-37039.2</v>
      </c>
      <c r="L28" s="33">
        <f t="shared" si="7"/>
        <v>-331514.54000000004</v>
      </c>
      <c r="M28"/>
    </row>
    <row r="29" spans="1:13" s="36" customFormat="1" ht="18.75" customHeight="1">
      <c r="A29" s="34" t="s">
        <v>57</v>
      </c>
      <c r="B29" s="33">
        <f>-ROUND((B9)*$E$3,2)</f>
        <v>-18158.8</v>
      </c>
      <c r="C29" s="33">
        <f aca="true" t="shared" si="9" ref="C29:K29">-ROUND((C9)*$E$3,2)</f>
        <v>-21177.2</v>
      </c>
      <c r="D29" s="33">
        <f t="shared" si="9"/>
        <v>-60869.6</v>
      </c>
      <c r="E29" s="33">
        <f t="shared" si="9"/>
        <v>-49046.8</v>
      </c>
      <c r="F29" s="33">
        <f t="shared" si="9"/>
        <v>-46292.4</v>
      </c>
      <c r="G29" s="33">
        <f t="shared" si="9"/>
        <v>-31011.2</v>
      </c>
      <c r="H29" s="33">
        <f t="shared" si="9"/>
        <v>-13530</v>
      </c>
      <c r="I29" s="33">
        <f t="shared" si="9"/>
        <v>-18823.2</v>
      </c>
      <c r="J29" s="33">
        <f t="shared" si="9"/>
        <v>-17749.6</v>
      </c>
      <c r="K29" s="33">
        <f t="shared" si="9"/>
        <v>-37039.2</v>
      </c>
      <c r="L29" s="33">
        <f t="shared" si="7"/>
        <v>-313698.00000000006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-118.26</v>
      </c>
      <c r="J31" s="17">
        <v>0</v>
      </c>
      <c r="K31" s="17">
        <v>0</v>
      </c>
      <c r="L31" s="33">
        <f t="shared" si="7"/>
        <v>-118.26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-17698.28</v>
      </c>
      <c r="J32" s="17">
        <v>0</v>
      </c>
      <c r="K32" s="17">
        <v>0</v>
      </c>
      <c r="L32" s="33">
        <f t="shared" si="7"/>
        <v>-17698.28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-396.15</v>
      </c>
      <c r="C46" s="33">
        <v>-1868.28</v>
      </c>
      <c r="D46" s="33">
        <v>-10364.18</v>
      </c>
      <c r="E46" s="33">
        <v>-2273.93</v>
      </c>
      <c r="F46" s="33">
        <v>-1350.39</v>
      </c>
      <c r="G46" s="33">
        <v>484.79</v>
      </c>
      <c r="H46" s="33">
        <v>227.28</v>
      </c>
      <c r="I46" s="33">
        <v>-184.99</v>
      </c>
      <c r="J46" s="33">
        <v>53.25</v>
      </c>
      <c r="K46" s="33">
        <v>76.64</v>
      </c>
      <c r="L46" s="33">
        <f t="shared" si="11"/>
        <v>-15595.96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435429.3400000001</v>
      </c>
      <c r="C48" s="41">
        <f aca="true" t="shared" si="12" ref="C48:K48">IF(C17+C27+C40+C49&lt;0,0,C17+C27+C49)</f>
        <v>352119.55</v>
      </c>
      <c r="D48" s="41">
        <f t="shared" si="12"/>
        <v>1175546.96</v>
      </c>
      <c r="E48" s="41">
        <f t="shared" si="12"/>
        <v>938695.39</v>
      </c>
      <c r="F48" s="41">
        <f t="shared" si="12"/>
        <v>1029566.9899999998</v>
      </c>
      <c r="G48" s="41">
        <f t="shared" si="12"/>
        <v>569213.52</v>
      </c>
      <c r="H48" s="41">
        <f t="shared" si="12"/>
        <v>322322.02</v>
      </c>
      <c r="I48" s="41">
        <f t="shared" si="12"/>
        <v>414676.03</v>
      </c>
      <c r="J48" s="41">
        <f t="shared" si="12"/>
        <v>488623.54000000004</v>
      </c>
      <c r="K48" s="41">
        <f t="shared" si="12"/>
        <v>595353.6799999999</v>
      </c>
      <c r="L48" s="42">
        <f>SUM(B48:K48)</f>
        <v>6321547.02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435429.35</v>
      </c>
      <c r="C54" s="41">
        <f aca="true" t="shared" si="14" ref="C54:J54">SUM(C55:C66)</f>
        <v>352119.54000000004</v>
      </c>
      <c r="D54" s="41">
        <f t="shared" si="14"/>
        <v>1175546.96</v>
      </c>
      <c r="E54" s="41">
        <f t="shared" si="14"/>
        <v>938695.39</v>
      </c>
      <c r="F54" s="41">
        <f t="shared" si="14"/>
        <v>1029567</v>
      </c>
      <c r="G54" s="41">
        <f t="shared" si="14"/>
        <v>569213.52</v>
      </c>
      <c r="H54" s="41">
        <f t="shared" si="14"/>
        <v>322322.02</v>
      </c>
      <c r="I54" s="41">
        <f>SUM(I55:I69)</f>
        <v>414676.03</v>
      </c>
      <c r="J54" s="41">
        <f t="shared" si="14"/>
        <v>488623.54</v>
      </c>
      <c r="K54" s="41">
        <f>SUM(K55:K68)</f>
        <v>595353.68</v>
      </c>
      <c r="L54" s="46">
        <f>SUM(B54:K54)</f>
        <v>6321547.029999999</v>
      </c>
      <c r="M54" s="40"/>
    </row>
    <row r="55" spans="1:13" ht="18.75" customHeight="1">
      <c r="A55" s="47" t="s">
        <v>50</v>
      </c>
      <c r="B55" s="48">
        <v>435429.35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435429.35</v>
      </c>
      <c r="M55" s="40"/>
    </row>
    <row r="56" spans="1:12" ht="18.75" customHeight="1">
      <c r="A56" s="47" t="s">
        <v>60</v>
      </c>
      <c r="B56" s="17">
        <v>0</v>
      </c>
      <c r="C56" s="48">
        <v>307822.9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307822.9</v>
      </c>
    </row>
    <row r="57" spans="1:12" ht="18.75" customHeight="1">
      <c r="A57" s="47" t="s">
        <v>61</v>
      </c>
      <c r="B57" s="17">
        <v>0</v>
      </c>
      <c r="C57" s="48">
        <v>44296.64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44296.64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1175546.96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1175546.96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938695.39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938695.39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1029567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1029567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569213.52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569213.52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322322.02</v>
      </c>
      <c r="I62" s="17">
        <v>0</v>
      </c>
      <c r="J62" s="17">
        <v>0</v>
      </c>
      <c r="K62" s="17">
        <v>0</v>
      </c>
      <c r="L62" s="46">
        <f t="shared" si="15"/>
        <v>322322.02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488623.54</v>
      </c>
      <c r="K64" s="17">
        <v>0</v>
      </c>
      <c r="L64" s="46">
        <f t="shared" si="15"/>
        <v>488623.54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333755.14</v>
      </c>
      <c r="L65" s="46">
        <f t="shared" si="15"/>
        <v>333755.14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261598.54</v>
      </c>
      <c r="L66" s="46">
        <f t="shared" si="15"/>
        <v>261598.54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414676.03</v>
      </c>
      <c r="J69" s="53">
        <v>0</v>
      </c>
      <c r="K69" s="53">
        <v>0</v>
      </c>
      <c r="L69" s="51">
        <f>SUM(B69:K69)</f>
        <v>414676.03</v>
      </c>
    </row>
    <row r="70" spans="1:12" ht="18" customHeight="1">
      <c r="A70" s="54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2021-06-28T20:23:52Z</dcterms:modified>
  <cp:category/>
  <cp:version/>
  <cp:contentType/>
  <cp:contentStatus/>
</cp:coreProperties>
</file>