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<sst xmlns="http://schemas.openxmlformats.org/spreadsheetml/2006/main" count="79" uniqueCount="78">
  <si>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</si>
  <si>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</si>
  <si>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</si>
  <si>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</si>
  <si>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</si>
  <si>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</si>
  <si>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</si>
  <si>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</si>
  <si>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</si>
  <si>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</si>
  <si>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</si>
  <si>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</si>
  <si>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</si>
  <si>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</si>
  <si>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</si>
  <si>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</si>
  <si>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</si>
  <si>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</si>
  <si>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</si>
  <si>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</si>
  <si>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</si>
  <si>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</si>
  <si>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</si>
  <si>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</si>
  <si>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</si>
  <si>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</si>
  <si>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</si>
  <si>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</si>
  <si>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</si>
  <si>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</si>
  <si>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</si>
  <si>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</si>
  <si>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</si>
  <si>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</si>
  <si>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</si>
  <si>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</si>
  <si>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</si>
  <si>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</si>
  <si>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</si>
  <si>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</si>
  <si>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</si>
  <si>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</si>
  <si>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</si>
  <si>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</si>
  <si>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</si>
  <si>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</si>
  <si>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</si>
  <si>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</si>
  <si>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</si>
  <si>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</si>
  <si>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</si>
  <si>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</si>
  <si>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</si>
  <si>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</si>
  <si>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</si>
  <si>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</si>
  <si>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</si>
  <si>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</si>
  <si>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</si>
  <si>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</si>
  <si>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</si>
  <si>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</si>
  <si>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</si>
  <si>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</si>
  <si>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</si>
  <si>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</si>
  <si>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</si>
  <si>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</si>
  <si>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</si>
  <si>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</si>
  <si>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</si>
  <si>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</si>
  <si>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</si>
  <si>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</si>
  <si>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</si>
  <si>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</si>
  <si>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21/06/21 - VENCIMENTO 28/06/21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</si>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</sst>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61325</v>
      </c>
      <c r="C7" s="10">
        <f>C8+C11</f>
        <v>74504</v>
      </c>
      <c r="D7" s="10">
        <f aca="true" t="shared" si="0" ref="D7:K7">D8+D11</f>
        <v>214743</v>
      </c>
      <c r="E7" s="10">
        <f t="shared" si="0"/>
        <v>187807</v>
      </c>
      <c r="F7" s="10">
        <f t="shared" si="0"/>
        <v>191056</v>
      </c>
      <c r="G7" s="10">
        <f t="shared" si="0"/>
        <v>101738</v>
      </c>
      <c r="H7" s="10">
        <f t="shared" si="0"/>
        <v>49530</v>
      </c>
      <c r="I7" s="10">
        <f t="shared" si="0"/>
        <v>90524</v>
      </c>
      <c r="J7" s="10">
        <f t="shared" si="0"/>
        <v>75457</v>
      </c>
      <c r="K7" s="10">
        <f t="shared" si="0"/>
        <v>151357</v>
      </c>
      <c r="L7" s="10">
        <f>SUM(B7:K7)</f>
        <v>1198041</v>
      </c>
      <c r="M7" s="11"/>
    </row>
    <row r="8" spans="1:13" ht="17.25" customHeight="1">
      <c r="A8" s="12" t="s">
        <v>18</v>
      </c>
      <c r="B8" s="13">
        <f>B9+B10</f>
        <v>4633</v>
      </c>
      <c r="C8" s="13">
        <f aca="true" t="shared" si="1" ref="C8:K8">C9+C10</f>
        <v>5282</v>
      </c>
      <c r="D8" s="13">
        <f t="shared" si="1"/>
        <v>15284</v>
      </c>
      <c r="E8" s="13">
        <f t="shared" si="1"/>
        <v>12213</v>
      </c>
      <c r="F8" s="13">
        <f t="shared" si="1"/>
        <v>11990</v>
      </c>
      <c r="G8" s="13">
        <f t="shared" si="1"/>
        <v>7467</v>
      </c>
      <c r="H8" s="13">
        <f t="shared" si="1"/>
        <v>3216</v>
      </c>
      <c r="I8" s="13">
        <f t="shared" si="1"/>
        <v>4475</v>
      </c>
      <c r="J8" s="13">
        <f t="shared" si="1"/>
        <v>4328</v>
      </c>
      <c r="K8" s="13">
        <f t="shared" si="1"/>
        <v>9299</v>
      </c>
      <c r="L8" s="13">
        <f>SUM(B8:K8)</f>
        <v>78187</v>
      </c>
      <c r="M8"/>
    </row>
    <row r="9" spans="1:13" ht="17.25" customHeight="1">
      <c r="A9" s="14" t="s">
        <v>19</v>
      </c>
      <c r="B9" s="15">
        <v>4633</v>
      </c>
      <c r="C9" s="15">
        <v>5282</v>
      </c>
      <c r="D9" s="15">
        <v>15284</v>
      </c>
      <c r="E9" s="15">
        <v>12213</v>
      </c>
      <c r="F9" s="15">
        <v>11990</v>
      </c>
      <c r="G9" s="15">
        <v>7467</v>
      </c>
      <c r="H9" s="15">
        <v>3213</v>
      </c>
      <c r="I9" s="15">
        <v>4475</v>
      </c>
      <c r="J9" s="15">
        <v>4328</v>
      </c>
      <c r="K9" s="15">
        <v>9299</v>
      </c>
      <c r="L9" s="13">
        <f>SUM(B9:K9)</f>
        <v>78184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56692</v>
      </c>
      <c r="C11" s="15">
        <v>69222</v>
      </c>
      <c r="D11" s="15">
        <v>199459</v>
      </c>
      <c r="E11" s="15">
        <v>175594</v>
      </c>
      <c r="F11" s="15">
        <v>179066</v>
      </c>
      <c r="G11" s="15">
        <v>94271</v>
      </c>
      <c r="H11" s="15">
        <v>46314</v>
      </c>
      <c r="I11" s="15">
        <v>86049</v>
      </c>
      <c r="J11" s="15">
        <v>71129</v>
      </c>
      <c r="K11" s="15">
        <v>142058</v>
      </c>
      <c r="L11" s="13">
        <f>SUM(B11:K11)</f>
        <v>1119854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1.325890348295341</v>
      </c>
      <c r="C15" s="22">
        <v>1.611034488543915</v>
      </c>
      <c r="D15" s="22">
        <v>1.553549132274404</v>
      </c>
      <c r="E15" s="22">
        <v>1.409559508589984</v>
      </c>
      <c r="F15" s="22">
        <v>1.680458104545932</v>
      </c>
      <c r="G15" s="22">
        <v>1.601697494150926</v>
      </c>
      <c r="H15" s="22">
        <v>1.687535713993544</v>
      </c>
      <c r="I15" s="22">
        <v>1.502102399348775</v>
      </c>
      <c r="J15" s="22">
        <v>1.861342678097895</v>
      </c>
      <c r="K15" s="22">
        <v>1.415330342853894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475173.06</v>
      </c>
      <c r="C17" s="25">
        <f aca="true" t="shared" si="2" ref="C17:K17">C18+C19+C20+C21+C22+C23+C24</f>
        <v>374218.04000000004</v>
      </c>
      <c r="D17" s="25">
        <f t="shared" si="2"/>
        <v>1245601.5799999998</v>
      </c>
      <c r="E17" s="25">
        <f t="shared" si="2"/>
        <v>993916.6500000001</v>
      </c>
      <c r="F17" s="25">
        <f t="shared" si="2"/>
        <v>1075717.7099999997</v>
      </c>
      <c r="G17" s="25">
        <f t="shared" si="2"/>
        <v>603385.63</v>
      </c>
      <c r="H17" s="25">
        <f t="shared" si="2"/>
        <v>343405.17</v>
      </c>
      <c r="I17" s="25">
        <f t="shared" si="2"/>
        <v>452304.81</v>
      </c>
      <c r="J17" s="25">
        <f t="shared" si="2"/>
        <v>508585.35</v>
      </c>
      <c r="K17" s="25">
        <f t="shared" si="2"/>
        <v>633971.3899999999</v>
      </c>
      <c r="L17" s="25">
        <f>L18+L19+L20+L21+L22+L23+L24</f>
        <v>6706279.389999999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356181.73</v>
      </c>
      <c r="C18" s="33">
        <f t="shared" si="3"/>
        <v>228079.1</v>
      </c>
      <c r="D18" s="33">
        <f t="shared" si="3"/>
        <v>782910.03</v>
      </c>
      <c r="E18" s="33">
        <f t="shared" si="3"/>
        <v>692444.41</v>
      </c>
      <c r="F18" s="33">
        <f t="shared" si="3"/>
        <v>623568.57</v>
      </c>
      <c r="G18" s="33">
        <f t="shared" si="3"/>
        <v>364883.34</v>
      </c>
      <c r="H18" s="33">
        <f t="shared" si="3"/>
        <v>195722.75</v>
      </c>
      <c r="I18" s="33">
        <f t="shared" si="3"/>
        <v>297108.82</v>
      </c>
      <c r="J18" s="33">
        <f t="shared" si="3"/>
        <v>266657.49</v>
      </c>
      <c r="K18" s="33">
        <f t="shared" si="3"/>
        <v>436710.35</v>
      </c>
      <c r="L18" s="33">
        <f aca="true" t="shared" si="4" ref="L18:L24">SUM(B18:K18)</f>
        <v>4244266.589999999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116076.19</v>
      </c>
      <c r="C19" s="33">
        <f t="shared" si="5"/>
        <v>139364.2</v>
      </c>
      <c r="D19" s="33">
        <f t="shared" si="5"/>
        <v>433379.17</v>
      </c>
      <c r="E19" s="33">
        <f t="shared" si="5"/>
        <v>283597.19</v>
      </c>
      <c r="F19" s="33">
        <f t="shared" si="5"/>
        <v>424312.29</v>
      </c>
      <c r="G19" s="33">
        <f t="shared" si="5"/>
        <v>219549.39</v>
      </c>
      <c r="H19" s="33">
        <f t="shared" si="5"/>
        <v>134566.38</v>
      </c>
      <c r="I19" s="33">
        <f t="shared" si="5"/>
        <v>149179.05</v>
      </c>
      <c r="J19" s="33">
        <f t="shared" si="5"/>
        <v>229683.48</v>
      </c>
      <c r="K19" s="33">
        <f t="shared" si="5"/>
        <v>181379.06</v>
      </c>
      <c r="L19" s="33">
        <f t="shared" si="4"/>
        <v>2311086.4000000004</v>
      </c>
      <c r="M19"/>
    </row>
    <row r="20" spans="1:13" ht="17.25" customHeight="1">
      <c r="A20" s="27" t="s">
        <v>26</v>
      </c>
      <c r="B20" s="33">
        <v>1529.2</v>
      </c>
      <c r="C20" s="33">
        <v>5388.8</v>
      </c>
      <c r="D20" s="33">
        <v>26540.5</v>
      </c>
      <c r="E20" s="33">
        <v>19576.5</v>
      </c>
      <c r="F20" s="33">
        <v>26450.91</v>
      </c>
      <c r="G20" s="33">
        <v>18952.9</v>
      </c>
      <c r="H20" s="33">
        <v>11730.1</v>
      </c>
      <c r="I20" s="33">
        <v>4631</v>
      </c>
      <c r="J20" s="33">
        <v>9472.5</v>
      </c>
      <c r="K20" s="33">
        <v>13110.1</v>
      </c>
      <c r="L20" s="33">
        <f t="shared" si="4"/>
        <v>137382.51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-41047.11</v>
      </c>
      <c r="C27" s="33">
        <f t="shared" si="6"/>
        <v>-23240.8</v>
      </c>
      <c r="D27" s="33">
        <f t="shared" si="6"/>
        <v>-67249.6</v>
      </c>
      <c r="E27" s="33">
        <f t="shared" si="6"/>
        <v>-58449.77</v>
      </c>
      <c r="F27" s="33">
        <f t="shared" si="6"/>
        <v>-52756</v>
      </c>
      <c r="G27" s="33">
        <f t="shared" si="6"/>
        <v>-32854.8</v>
      </c>
      <c r="H27" s="33">
        <f t="shared" si="6"/>
        <v>-22236.43</v>
      </c>
      <c r="I27" s="33">
        <f t="shared" si="6"/>
        <v>-27115.97</v>
      </c>
      <c r="J27" s="33">
        <f t="shared" si="6"/>
        <v>-19043.2</v>
      </c>
      <c r="K27" s="33">
        <f t="shared" si="6"/>
        <v>-40915.6</v>
      </c>
      <c r="L27" s="33">
        <f aca="true" t="shared" si="7" ref="L27:L33">SUM(B27:K27)</f>
        <v>-384909.27999999997</v>
      </c>
      <c r="M27"/>
    </row>
    <row r="28" spans="1:13" ht="18.75" customHeight="1">
      <c r="A28" s="27" t="s">
        <v>30</v>
      </c>
      <c r="B28" s="33">
        <f>B29+B30+B31+B32</f>
        <v>-20385.2</v>
      </c>
      <c r="C28" s="33">
        <f aca="true" t="shared" si="8" ref="C28:K28">C29+C30+C31+C32</f>
        <v>-23240.8</v>
      </c>
      <c r="D28" s="33">
        <f t="shared" si="8"/>
        <v>-67249.6</v>
      </c>
      <c r="E28" s="33">
        <f t="shared" si="8"/>
        <v>-53737.2</v>
      </c>
      <c r="F28" s="33">
        <f t="shared" si="8"/>
        <v>-52756</v>
      </c>
      <c r="G28" s="33">
        <f t="shared" si="8"/>
        <v>-32854.8</v>
      </c>
      <c r="H28" s="33">
        <f t="shared" si="8"/>
        <v>-14137.2</v>
      </c>
      <c r="I28" s="33">
        <f t="shared" si="8"/>
        <v>-27115.97</v>
      </c>
      <c r="J28" s="33">
        <f t="shared" si="8"/>
        <v>-19043.2</v>
      </c>
      <c r="K28" s="33">
        <f t="shared" si="8"/>
        <v>-40915.6</v>
      </c>
      <c r="L28" s="33">
        <f t="shared" si="7"/>
        <v>-351435.57</v>
      </c>
      <c r="M28"/>
    </row>
    <row r="29" spans="1:13" s="36" customFormat="1" ht="18.75" customHeight="1">
      <c r="A29" s="34" t="s">
        <v>58</v>
      </c>
      <c r="B29" s="33">
        <f>-ROUND((B9)*$E$3,2)</f>
        <v>-20385.2</v>
      </c>
      <c r="C29" s="33">
        <f aca="true" t="shared" si="9" ref="C29:K29">-ROUND((C9)*$E$3,2)</f>
        <v>-23240.8</v>
      </c>
      <c r="D29" s="33">
        <f t="shared" si="9"/>
        <v>-67249.6</v>
      </c>
      <c r="E29" s="33">
        <f t="shared" si="9"/>
        <v>-53737.2</v>
      </c>
      <c r="F29" s="33">
        <f t="shared" si="9"/>
        <v>-52756</v>
      </c>
      <c r="G29" s="33">
        <f t="shared" si="9"/>
        <v>-32854.8</v>
      </c>
      <c r="H29" s="33">
        <f t="shared" si="9"/>
        <v>-14137.2</v>
      </c>
      <c r="I29" s="33">
        <f t="shared" si="9"/>
        <v>-19690</v>
      </c>
      <c r="J29" s="33">
        <f t="shared" si="9"/>
        <v>-19043.2</v>
      </c>
      <c r="K29" s="33">
        <f t="shared" si="9"/>
        <v>-40915.6</v>
      </c>
      <c r="L29" s="33">
        <f t="shared" si="7"/>
        <v>-344009.6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-95.73</v>
      </c>
      <c r="J31" s="17">
        <v>0</v>
      </c>
      <c r="K31" s="17">
        <v>0</v>
      </c>
      <c r="L31" s="33">
        <f t="shared" si="7"/>
        <v>-95.73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-7330.24</v>
      </c>
      <c r="J32" s="17">
        <v>0</v>
      </c>
      <c r="K32" s="17">
        <v>0</v>
      </c>
      <c r="L32" s="33">
        <f t="shared" si="7"/>
        <v>-7330.24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434125.95</v>
      </c>
      <c r="C48" s="41">
        <f aca="true" t="shared" si="12" ref="C48:K48">IF(C17+C27+C40+C49&lt;0,0,C17+C27+C49)</f>
        <v>350977.24000000005</v>
      </c>
      <c r="D48" s="41">
        <f t="shared" si="12"/>
        <v>1178351.9799999997</v>
      </c>
      <c r="E48" s="41">
        <f t="shared" si="12"/>
        <v>935466.8800000001</v>
      </c>
      <c r="F48" s="41">
        <f t="shared" si="12"/>
        <v>1022961.7099999997</v>
      </c>
      <c r="G48" s="41">
        <f t="shared" si="12"/>
        <v>570530.83</v>
      </c>
      <c r="H48" s="41">
        <f t="shared" si="12"/>
        <v>321168.74</v>
      </c>
      <c r="I48" s="41">
        <f t="shared" si="12"/>
        <v>425188.83999999997</v>
      </c>
      <c r="J48" s="41">
        <f t="shared" si="12"/>
        <v>489542.14999999997</v>
      </c>
      <c r="K48" s="41">
        <f t="shared" si="12"/>
        <v>593055.7899999999</v>
      </c>
      <c r="L48" s="42">
        <f>SUM(B48:K48)</f>
        <v>6321370.11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434125.95</v>
      </c>
      <c r="C54" s="41">
        <f aca="true" t="shared" si="14" ref="C54:J54">SUM(C55:C66)</f>
        <v>350977.23</v>
      </c>
      <c r="D54" s="41">
        <f t="shared" si="14"/>
        <v>1178351.98</v>
      </c>
      <c r="E54" s="41">
        <f t="shared" si="14"/>
        <v>935466.88</v>
      </c>
      <c r="F54" s="41">
        <f t="shared" si="14"/>
        <v>1022961.71</v>
      </c>
      <c r="G54" s="41">
        <f t="shared" si="14"/>
        <v>570530.83</v>
      </c>
      <c r="H54" s="41">
        <f t="shared" si="14"/>
        <v>321168.73</v>
      </c>
      <c r="I54" s="41">
        <f>SUM(I55:I69)</f>
        <v>425188.84</v>
      </c>
      <c r="J54" s="41">
        <f t="shared" si="14"/>
        <v>489542.15</v>
      </c>
      <c r="K54" s="41">
        <f>SUM(K55:K68)</f>
        <v>593055.7999999999</v>
      </c>
      <c r="L54" s="46">
        <f>SUM(B54:K54)</f>
        <v>6321370.100000001</v>
      </c>
      <c r="M54" s="40"/>
    </row>
    <row r="55" spans="1:13" ht="18.75" customHeight="1">
      <c r="A55" s="47" t="s">
        <v>51</v>
      </c>
      <c r="B55" s="48">
        <v>361583.5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361583.5</v>
      </c>
      <c r="M55" s="40"/>
    </row>
    <row r="56" spans="1:12" ht="18.75" customHeight="1">
      <c r="A56" s="47" t="s">
        <v>61</v>
      </c>
      <c r="B56" s="17">
        <v>0</v>
      </c>
      <c r="C56" s="48">
        <v>306754.1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306754.1</v>
      </c>
    </row>
    <row r="57" spans="1:12" ht="18.75" customHeight="1">
      <c r="A57" s="47" t="s">
        <v>62</v>
      </c>
      <c r="B57" s="17">
        <v>0</v>
      </c>
      <c r="C57" s="48">
        <v>44223.13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44223.13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1178351.98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1178351.98</v>
      </c>
    </row>
    <row r="59" spans="1:12" ht="18.75" customHeight="1">
      <c r="A59" s="47" t="s">
        <v>53</v>
      </c>
      <c r="B59" s="17">
        <v>0</v>
      </c>
      <c r="C59" s="17">
        <v>0</v>
      </c>
      <c r="D59" s="17"/>
      <c r="E59" s="48">
        <v>935466.88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935466.88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/>
      <c r="F60" s="48">
        <v>1022961.71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1022961.71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/>
      <c r="G61" s="48">
        <v>570530.83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570530.83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/>
      <c r="H62" s="48">
        <v>321168.73</v>
      </c>
      <c r="I62" s="17">
        <v>0</v>
      </c>
      <c r="J62" s="17">
        <v>0</v>
      </c>
      <c r="K62" s="17">
        <v>0</v>
      </c>
      <c r="L62" s="46">
        <f t="shared" si="15"/>
        <v>321168.73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/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489542.15</v>
      </c>
      <c r="K64" s="17">
        <v>0</v>
      </c>
      <c r="L64" s="46">
        <f t="shared" si="15"/>
        <v>489542.15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201816.89</v>
      </c>
      <c r="L65" s="46">
        <f t="shared" si="15"/>
        <v>201816.89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261241.08</v>
      </c>
      <c r="L66" s="46">
        <f t="shared" si="15"/>
        <v>261241.08</v>
      </c>
    </row>
    <row r="67" spans="1:12" ht="18.75" customHeight="1">
      <c r="A67" s="47" t="s">
        <v>71</v>
      </c>
      <c r="B67" s="33">
        <v>72542.45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72542.45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129997.83</v>
      </c>
      <c r="L68" s="46">
        <f>SUM(B68:K68)</f>
        <v>129997.83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425188.84</v>
      </c>
      <c r="J69" s="53">
        <v>0</v>
      </c>
      <c r="K69" s="53">
        <v>0</v>
      </c>
      <c r="L69" s="51">
        <f>SUM(B69:K69)</f>
        <v>425188.84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2021-06-25T22:28:00Z</dcterms:modified>
  <cp:category/>
  <cp:version/>
  <cp:contentType/>
  <cp:contentStatus/>
</cp:coreProperties>
</file>