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<sst xmlns="http://schemas.openxmlformats.org/spreadsheetml/2006/main" count="79" uniqueCount="78">
  <si>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</si>
  <si>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</si>
  <si>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</si>
  <si>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</si>
  <si>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</si>
  <si>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</si>
  <si>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</si>
  <si>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</si>
  <si>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</si>
  <si>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</si>
  <si>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</si>
  <si>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</si>
  <si>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</si>
  <si>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</si>
  <si>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</si>
  <si>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</si>
  <si>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</si>
  <si>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</si>
  <si>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</si>
  <si>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</si>
  <si>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</si>
  <si>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</si>
  <si>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</si>
  <si>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</si>
  <si>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</si>
  <si>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</si>
  <si>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</si>
  <si>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</si>
  <si>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</si>
  <si>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</si>
  <si>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</si>
  <si>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</si>
  <si>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</si>
  <si>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</si>
  <si>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</si>
  <si>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</si>
  <si>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</si>
  <si>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</si>
  <si>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</si>
  <si>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</si>
  <si>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</si>
  <si>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</si>
  <si>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</si>
  <si>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</si>
  <si>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</si>
  <si>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</si>
  <si>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</si>
  <si>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</si>
  <si>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</si>
  <si>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</si>
  <si>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</si>
  <si>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</si>
  <si>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</si>
  <si>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</si>
  <si>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</si>
  <si>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</si>
  <si>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</si>
  <si>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</si>
  <si>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</si>
  <si>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</si>
  <si>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</si>
  <si>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</si>
  <si>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</si>
  <si>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</si>
  <si>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</si>
  <si>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</si>
  <si>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</si>
  <si>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</si>
  <si>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</si>
  <si>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</si>
  <si>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</si>
  <si>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</si>
  <si>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</si>
  <si>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</si>
  <si>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</si>
  <si>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19/06/21 - VENCIMENTO 25/06/21</t>
  </si>
  <si>
    <t>c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</si>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</sst>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37382</v>
      </c>
      <c r="C7" s="10">
        <f>C8+C11</f>
        <v>45196</v>
      </c>
      <c r="D7" s="10">
        <f aca="true" t="shared" si="0" ref="D7:K7">D8+D11</f>
        <v>131552</v>
      </c>
      <c r="E7" s="10">
        <f t="shared" si="0"/>
        <v>127158</v>
      </c>
      <c r="F7" s="10">
        <f t="shared" si="0"/>
        <v>121768</v>
      </c>
      <c r="G7" s="10">
        <f t="shared" si="0"/>
        <v>54610</v>
      </c>
      <c r="H7" s="10">
        <f t="shared" si="0"/>
        <v>24151</v>
      </c>
      <c r="I7" s="10">
        <f t="shared" si="0"/>
        <v>53976</v>
      </c>
      <c r="J7" s="10">
        <f t="shared" si="0"/>
        <v>33040</v>
      </c>
      <c r="K7" s="10">
        <f t="shared" si="0"/>
        <v>93363</v>
      </c>
      <c r="L7" s="10">
        <f>SUM(B7:K7)</f>
        <v>722196</v>
      </c>
      <c r="M7" s="11"/>
    </row>
    <row r="8" spans="1:13" ht="17.25" customHeight="1">
      <c r="A8" s="12" t="s">
        <v>18</v>
      </c>
      <c r="B8" s="13">
        <f>B9+B10</f>
        <v>3530</v>
      </c>
      <c r="C8" s="13">
        <f aca="true" t="shared" si="1" ref="C8:K8">C9+C10</f>
        <v>3770</v>
      </c>
      <c r="D8" s="13">
        <f t="shared" si="1"/>
        <v>11679</v>
      </c>
      <c r="E8" s="13">
        <f t="shared" si="1"/>
        <v>10591</v>
      </c>
      <c r="F8" s="13">
        <f t="shared" si="1"/>
        <v>9329</v>
      </c>
      <c r="G8" s="13">
        <f t="shared" si="1"/>
        <v>4901</v>
      </c>
      <c r="H8" s="13">
        <f t="shared" si="1"/>
        <v>1815</v>
      </c>
      <c r="I8" s="13">
        <f t="shared" si="1"/>
        <v>2945</v>
      </c>
      <c r="J8" s="13">
        <f t="shared" si="1"/>
        <v>2161</v>
      </c>
      <c r="K8" s="13">
        <f t="shared" si="1"/>
        <v>6358</v>
      </c>
      <c r="L8" s="13">
        <f>SUM(B8:K8)</f>
        <v>57079</v>
      </c>
      <c r="M8"/>
    </row>
    <row r="9" spans="1:13" ht="17.25" customHeight="1">
      <c r="A9" s="14" t="s">
        <v>19</v>
      </c>
      <c r="B9" s="15">
        <v>3527</v>
      </c>
      <c r="C9" s="15">
        <v>3770</v>
      </c>
      <c r="D9" s="15">
        <v>11679</v>
      </c>
      <c r="E9" s="15">
        <v>10591</v>
      </c>
      <c r="F9" s="15">
        <v>9329</v>
      </c>
      <c r="G9" s="15">
        <v>4901</v>
      </c>
      <c r="H9" s="15">
        <v>1814</v>
      </c>
      <c r="I9" s="15">
        <v>2945</v>
      </c>
      <c r="J9" s="15">
        <v>2161</v>
      </c>
      <c r="K9" s="15">
        <v>6358</v>
      </c>
      <c r="L9" s="13">
        <f>SUM(B9:K9)</f>
        <v>57075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33852</v>
      </c>
      <c r="C11" s="15">
        <v>41426</v>
      </c>
      <c r="D11" s="15">
        <v>119873</v>
      </c>
      <c r="E11" s="15">
        <v>116567</v>
      </c>
      <c r="F11" s="15">
        <v>112439</v>
      </c>
      <c r="G11" s="15">
        <v>49709</v>
      </c>
      <c r="H11" s="15">
        <v>22336</v>
      </c>
      <c r="I11" s="15">
        <v>51031</v>
      </c>
      <c r="J11" s="15">
        <v>30879</v>
      </c>
      <c r="K11" s="15">
        <v>87005</v>
      </c>
      <c r="L11" s="13">
        <f>SUM(B11:K11)</f>
        <v>665117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1.306917828503838</v>
      </c>
      <c r="C15" s="22">
        <v>1.56191293424371</v>
      </c>
      <c r="D15" s="22">
        <v>1.519269283072822</v>
      </c>
      <c r="E15" s="22">
        <v>1.369682659848363</v>
      </c>
      <c r="F15" s="22">
        <v>1.626715804674711</v>
      </c>
      <c r="G15" s="22">
        <v>1.487499793320789</v>
      </c>
      <c r="H15" s="22">
        <v>1.62710480216722</v>
      </c>
      <c r="I15" s="22">
        <v>1.411106846190116</v>
      </c>
      <c r="J15" s="22">
        <v>1.815659933296141</v>
      </c>
      <c r="K15" s="22">
        <v>1.459870095494638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285441.83</v>
      </c>
      <c r="C17" s="25">
        <f aca="true" t="shared" si="2" ref="C17:K17">C18+C19+C20+C21+C22+C23+C24</f>
        <v>220942.09000000003</v>
      </c>
      <c r="D17" s="25">
        <f t="shared" si="2"/>
        <v>753643.7300000001</v>
      </c>
      <c r="E17" s="25">
        <f t="shared" si="2"/>
        <v>656181.28</v>
      </c>
      <c r="F17" s="25">
        <f t="shared" si="2"/>
        <v>667325.87</v>
      </c>
      <c r="G17" s="25">
        <f t="shared" si="2"/>
        <v>301793.01999999996</v>
      </c>
      <c r="H17" s="25">
        <f t="shared" si="2"/>
        <v>163010.53000000003</v>
      </c>
      <c r="I17" s="25">
        <f t="shared" si="2"/>
        <v>253980.25</v>
      </c>
      <c r="J17" s="25">
        <f t="shared" si="2"/>
        <v>220325.64</v>
      </c>
      <c r="K17" s="25">
        <f t="shared" si="2"/>
        <v>404662.57</v>
      </c>
      <c r="L17" s="25">
        <f>L18+L19+L20+L21+L22+L23+L24</f>
        <v>3927306.8100000005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217118.39</v>
      </c>
      <c r="C18" s="33">
        <f t="shared" si="3"/>
        <v>138358.51</v>
      </c>
      <c r="D18" s="33">
        <f t="shared" si="3"/>
        <v>479612.28</v>
      </c>
      <c r="E18" s="33">
        <f t="shared" si="3"/>
        <v>468831.55</v>
      </c>
      <c r="F18" s="33">
        <f t="shared" si="3"/>
        <v>397426.4</v>
      </c>
      <c r="G18" s="33">
        <f t="shared" si="3"/>
        <v>195858.77</v>
      </c>
      <c r="H18" s="33">
        <f t="shared" si="3"/>
        <v>95435.09</v>
      </c>
      <c r="I18" s="33">
        <f t="shared" si="3"/>
        <v>177154.63</v>
      </c>
      <c r="J18" s="33">
        <f t="shared" si="3"/>
        <v>116760.06</v>
      </c>
      <c r="K18" s="33">
        <f t="shared" si="3"/>
        <v>269380.26</v>
      </c>
      <c r="L18" s="33">
        <f aca="true" t="shared" si="4" ref="L18:L24">SUM(B18:K18)</f>
        <v>2555935.9400000004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66637.5</v>
      </c>
      <c r="C19" s="33">
        <f t="shared" si="5"/>
        <v>77745.44</v>
      </c>
      <c r="D19" s="33">
        <f t="shared" si="5"/>
        <v>249047.92</v>
      </c>
      <c r="E19" s="33">
        <f t="shared" si="5"/>
        <v>173318.89</v>
      </c>
      <c r="F19" s="33">
        <f t="shared" si="5"/>
        <v>249073.41</v>
      </c>
      <c r="G19" s="33">
        <f t="shared" si="5"/>
        <v>95481.11</v>
      </c>
      <c r="H19" s="33">
        <f t="shared" si="5"/>
        <v>59847.8</v>
      </c>
      <c r="I19" s="33">
        <f t="shared" si="5"/>
        <v>72829.48</v>
      </c>
      <c r="J19" s="33">
        <f t="shared" si="5"/>
        <v>95236.5</v>
      </c>
      <c r="K19" s="33">
        <f t="shared" si="5"/>
        <v>123879.93</v>
      </c>
      <c r="L19" s="33">
        <f t="shared" si="4"/>
        <v>1263097.98</v>
      </c>
      <c r="M19"/>
    </row>
    <row r="20" spans="1:13" ht="17.25" customHeight="1">
      <c r="A20" s="27" t="s">
        <v>26</v>
      </c>
      <c r="B20" s="33">
        <v>421</v>
      </c>
      <c r="C20" s="33">
        <v>3452.2</v>
      </c>
      <c r="D20" s="33">
        <v>22211.65</v>
      </c>
      <c r="E20" s="33">
        <v>16124.3</v>
      </c>
      <c r="F20" s="33">
        <v>19440.12</v>
      </c>
      <c r="G20" s="33">
        <v>10575.17</v>
      </c>
      <c r="H20" s="33">
        <v>6341.7</v>
      </c>
      <c r="I20" s="33">
        <v>2610.2</v>
      </c>
      <c r="J20" s="33">
        <v>5557.2</v>
      </c>
      <c r="K20" s="33">
        <v>8630.5</v>
      </c>
      <c r="L20" s="33">
        <f t="shared" si="4"/>
        <v>95364.04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72</v>
      </c>
      <c r="B23" s="33">
        <v>-121</v>
      </c>
      <c r="C23" s="33">
        <v>0</v>
      </c>
      <c r="D23" s="33">
        <v>0</v>
      </c>
      <c r="E23" s="33">
        <v>-392.01</v>
      </c>
      <c r="F23" s="33">
        <v>0</v>
      </c>
      <c r="G23" s="33">
        <v>-122.03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-635.04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-36180.71</v>
      </c>
      <c r="C27" s="33">
        <f t="shared" si="6"/>
        <v>-16588</v>
      </c>
      <c r="D27" s="33">
        <f t="shared" si="6"/>
        <v>-51387.6</v>
      </c>
      <c r="E27" s="33">
        <f t="shared" si="6"/>
        <v>-51312.97</v>
      </c>
      <c r="F27" s="33">
        <f t="shared" si="6"/>
        <v>-41047.6</v>
      </c>
      <c r="G27" s="33">
        <f t="shared" si="6"/>
        <v>-21564.4</v>
      </c>
      <c r="H27" s="33">
        <f t="shared" si="6"/>
        <v>-16080.83</v>
      </c>
      <c r="I27" s="33">
        <f t="shared" si="6"/>
        <v>-12958</v>
      </c>
      <c r="J27" s="33">
        <f t="shared" si="6"/>
        <v>-9508.4</v>
      </c>
      <c r="K27" s="33">
        <f t="shared" si="6"/>
        <v>-27975.2</v>
      </c>
      <c r="L27" s="33">
        <f aca="true" t="shared" si="7" ref="L27:L33">SUM(B27:K27)</f>
        <v>-284603.70999999996</v>
      </c>
      <c r="M27"/>
    </row>
    <row r="28" spans="1:13" ht="18.75" customHeight="1">
      <c r="A28" s="27" t="s">
        <v>30</v>
      </c>
      <c r="B28" s="33">
        <f>B29+B30+B31+B32</f>
        <v>-15518.8</v>
      </c>
      <c r="C28" s="33">
        <f aca="true" t="shared" si="8" ref="C28:K28">C29+C30+C31+C32</f>
        <v>-16588</v>
      </c>
      <c r="D28" s="33">
        <f t="shared" si="8"/>
        <v>-51387.6</v>
      </c>
      <c r="E28" s="33">
        <f t="shared" si="8"/>
        <v>-46600.4</v>
      </c>
      <c r="F28" s="33">
        <f t="shared" si="8"/>
        <v>-41047.6</v>
      </c>
      <c r="G28" s="33">
        <f t="shared" si="8"/>
        <v>-21564.4</v>
      </c>
      <c r="H28" s="33">
        <f t="shared" si="8"/>
        <v>-7981.6</v>
      </c>
      <c r="I28" s="33">
        <f t="shared" si="8"/>
        <v>-12958</v>
      </c>
      <c r="J28" s="33">
        <f t="shared" si="8"/>
        <v>-9508.4</v>
      </c>
      <c r="K28" s="33">
        <f t="shared" si="8"/>
        <v>-27975.2</v>
      </c>
      <c r="L28" s="33">
        <f t="shared" si="7"/>
        <v>-251130</v>
      </c>
      <c r="M28"/>
    </row>
    <row r="29" spans="1:13" s="36" customFormat="1" ht="18.75" customHeight="1">
      <c r="A29" s="34" t="s">
        <v>57</v>
      </c>
      <c r="B29" s="33">
        <f>-ROUND((B9)*$E$3,2)</f>
        <v>-15518.8</v>
      </c>
      <c r="C29" s="33">
        <f aca="true" t="shared" si="9" ref="C29:K29">-ROUND((C9)*$E$3,2)</f>
        <v>-16588</v>
      </c>
      <c r="D29" s="33">
        <f t="shared" si="9"/>
        <v>-51387.6</v>
      </c>
      <c r="E29" s="33">
        <f t="shared" si="9"/>
        <v>-46600.4</v>
      </c>
      <c r="F29" s="33">
        <f t="shared" si="9"/>
        <v>-41047.6</v>
      </c>
      <c r="G29" s="33">
        <f t="shared" si="9"/>
        <v>-21564.4</v>
      </c>
      <c r="H29" s="33">
        <f t="shared" si="9"/>
        <v>-7981.6</v>
      </c>
      <c r="I29" s="33">
        <f t="shared" si="9"/>
        <v>-12958</v>
      </c>
      <c r="J29" s="33">
        <f t="shared" si="9"/>
        <v>-9508.4</v>
      </c>
      <c r="K29" s="33">
        <f t="shared" si="9"/>
        <v>-27975.2</v>
      </c>
      <c r="L29" s="33">
        <f t="shared" si="7"/>
        <v>-251130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76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35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36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39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249261.12000000002</v>
      </c>
      <c r="C48" s="41">
        <f aca="true" t="shared" si="12" ref="C48:K48">IF(C17+C27+C40+C49&lt;0,0,C17+C27+C49)</f>
        <v>204354.09000000003</v>
      </c>
      <c r="D48" s="41">
        <f t="shared" si="12"/>
        <v>702256.1300000001</v>
      </c>
      <c r="E48" s="41">
        <f t="shared" si="12"/>
        <v>604868.31</v>
      </c>
      <c r="F48" s="41">
        <f t="shared" si="12"/>
        <v>626278.27</v>
      </c>
      <c r="G48" s="41">
        <f t="shared" si="12"/>
        <v>280228.61999999994</v>
      </c>
      <c r="H48" s="41">
        <f t="shared" si="12"/>
        <v>146929.70000000004</v>
      </c>
      <c r="I48" s="41">
        <f t="shared" si="12"/>
        <v>241022.25</v>
      </c>
      <c r="J48" s="41">
        <f t="shared" si="12"/>
        <v>210817.24000000002</v>
      </c>
      <c r="K48" s="41">
        <f t="shared" si="12"/>
        <v>376687.37</v>
      </c>
      <c r="L48" s="42">
        <f>SUM(B48:K48)</f>
        <v>3642703.100000001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249261.13</v>
      </c>
      <c r="C54" s="41">
        <f aca="true" t="shared" si="14" ref="C54:J54">SUM(C55:C66)</f>
        <v>204354.09</v>
      </c>
      <c r="D54" s="41">
        <f t="shared" si="14"/>
        <v>702256.14</v>
      </c>
      <c r="E54" s="41">
        <f t="shared" si="14"/>
        <v>604868.31</v>
      </c>
      <c r="F54" s="41">
        <f t="shared" si="14"/>
        <v>626278.26</v>
      </c>
      <c r="G54" s="41">
        <f t="shared" si="14"/>
        <v>280228.61</v>
      </c>
      <c r="H54" s="41">
        <f t="shared" si="14"/>
        <v>146929.71</v>
      </c>
      <c r="I54" s="41">
        <f>SUM(I55:I69)</f>
        <v>241022.25</v>
      </c>
      <c r="J54" s="41">
        <f t="shared" si="14"/>
        <v>210817.24000000002</v>
      </c>
      <c r="K54" s="41">
        <f>SUM(K55:K68)</f>
        <v>376687.37</v>
      </c>
      <c r="L54" s="46">
        <f>SUM(B54:K54)</f>
        <v>3642703.11</v>
      </c>
      <c r="M54" s="40"/>
    </row>
    <row r="55" spans="1:13" ht="18.75" customHeight="1">
      <c r="A55" s="47" t="s">
        <v>50</v>
      </c>
      <c r="B55" s="48">
        <v>249261.13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249261.13</v>
      </c>
      <c r="M55" s="40"/>
    </row>
    <row r="56" spans="1:12" ht="18.75" customHeight="1">
      <c r="A56" s="47" t="s">
        <v>60</v>
      </c>
      <c r="B56" s="17">
        <v>0</v>
      </c>
      <c r="C56" s="48">
        <v>178707.65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178707.65</v>
      </c>
    </row>
    <row r="57" spans="1:12" ht="18.75" customHeight="1">
      <c r="A57" s="47" t="s">
        <v>61</v>
      </c>
      <c r="B57" s="17">
        <v>0</v>
      </c>
      <c r="C57" s="48">
        <v>25646.44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25646.44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702256.14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702256.14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604868.31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604868.31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626278.26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626278.26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280228.61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280228.61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146929.71</v>
      </c>
      <c r="I62" s="17">
        <v>0</v>
      </c>
      <c r="J62" s="17">
        <v>0</v>
      </c>
      <c r="K62" s="17">
        <v>0</v>
      </c>
      <c r="L62" s="46">
        <f t="shared" si="15"/>
        <v>146929.71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210817.24000000002</v>
      </c>
      <c r="K64" s="17">
        <v>0</v>
      </c>
      <c r="L64" s="46">
        <f t="shared" si="15"/>
        <v>210817.24000000002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210379.9</v>
      </c>
      <c r="L65" s="46">
        <f t="shared" si="15"/>
        <v>210379.9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166307.47</v>
      </c>
      <c r="L66" s="46">
        <f t="shared" si="15"/>
        <v>166307.47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241022.25</v>
      </c>
      <c r="J69" s="53">
        <v>0</v>
      </c>
      <c r="K69" s="53">
        <v>0</v>
      </c>
      <c r="L69" s="51">
        <f>SUM(B69:K69)</f>
        <v>241022.25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2021-06-24T18:37:50Z</dcterms:modified>
  <cp:category/>
  <cp:version/>
  <cp:contentType/>
  <cp:contentStatus/>
</cp:coreProperties>
</file>