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<sst xmlns="http://schemas.openxmlformats.org/spreadsheetml/2006/main" count="79" uniqueCount="78">
  <si>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</si>
  <si>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</si>
  <si>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</si>
  <si>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</si>
  <si>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</si>
  <si>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</si>
  <si>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</si>
  <si>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</si>
  <si>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</si>
  <si>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</si>
  <si>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</si>
  <si>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</si>
  <si>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</si>
  <si>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</si>
  <si>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</si>
  <si>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</si>
  <si>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</si>
  <si>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</si>
  <si>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</si>
  <si>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</si>
  <si>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</si>
  <si>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</si>
  <si>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</si>
  <si>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</si>
  <si>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</si>
  <si>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</si>
  <si>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</si>
  <si>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</si>
  <si>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</si>
  <si>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</si>
  <si>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</si>
  <si>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</si>
  <si>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</si>
  <si>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</si>
  <si>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</si>
  <si>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</si>
  <si>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</si>
  <si>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</si>
  <si>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</si>
  <si>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</si>
  <si>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</si>
  <si>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</si>
  <si>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</si>
  <si>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</si>
  <si>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</si>
  <si>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</si>
  <si>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</si>
  <si>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</si>
  <si>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</si>
  <si>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</si>
  <si>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</si>
  <si>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</si>
  <si>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</si>
  <si>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</si>
  <si>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</si>
  <si>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</si>
  <si>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</si>
  <si>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</si>
  <si>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</si>
  <si>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</si>
  <si>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</si>
  <si>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</si>
  <si>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</si>
  <si>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</si>
  <si>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</si>
  <si>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</si>
  <si>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</si>
  <si>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</si>
  <si>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</si>
  <si>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</si>
  <si>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</si>
  <si>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</si>
  <si>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</si>
  <si>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</si>
  <si>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</si>
  <si>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</si>
  <si>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17/06/21 - VENCIMENTO 24/06/21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</si>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</sst>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62226</v>
      </c>
      <c r="C7" s="10">
        <f>C8+C11</f>
        <v>76623</v>
      </c>
      <c r="D7" s="10">
        <f aca="true" t="shared" si="0" ref="D7:K7">D8+D11</f>
        <v>221091</v>
      </c>
      <c r="E7" s="10">
        <f t="shared" si="0"/>
        <v>192822</v>
      </c>
      <c r="F7" s="10">
        <f t="shared" si="0"/>
        <v>194440</v>
      </c>
      <c r="G7" s="10">
        <f t="shared" si="0"/>
        <v>103446</v>
      </c>
      <c r="H7" s="10">
        <f t="shared" si="0"/>
        <v>51131</v>
      </c>
      <c r="I7" s="10">
        <f t="shared" si="0"/>
        <v>94654</v>
      </c>
      <c r="J7" s="10">
        <f t="shared" si="0"/>
        <v>77986</v>
      </c>
      <c r="K7" s="10">
        <f t="shared" si="0"/>
        <v>171784</v>
      </c>
      <c r="L7" s="10">
        <f>SUM(B7:K7)</f>
        <v>1246203</v>
      </c>
      <c r="M7" s="11"/>
    </row>
    <row r="8" spans="1:13" ht="17.25" customHeight="1">
      <c r="A8" s="12" t="s">
        <v>18</v>
      </c>
      <c r="B8" s="13">
        <f>B9+B10</f>
        <v>4203</v>
      </c>
      <c r="C8" s="13">
        <f aca="true" t="shared" si="1" ref="C8:K8">C9+C10</f>
        <v>4918</v>
      </c>
      <c r="D8" s="13">
        <f t="shared" si="1"/>
        <v>14307</v>
      </c>
      <c r="E8" s="13">
        <f t="shared" si="1"/>
        <v>11008</v>
      </c>
      <c r="F8" s="13">
        <f t="shared" si="1"/>
        <v>10704</v>
      </c>
      <c r="G8" s="13">
        <f t="shared" si="1"/>
        <v>7031</v>
      </c>
      <c r="H8" s="13">
        <f t="shared" si="1"/>
        <v>3099</v>
      </c>
      <c r="I8" s="13">
        <f t="shared" si="1"/>
        <v>4274</v>
      </c>
      <c r="J8" s="13">
        <f t="shared" si="1"/>
        <v>4260</v>
      </c>
      <c r="K8" s="13">
        <f t="shared" si="1"/>
        <v>10323</v>
      </c>
      <c r="L8" s="13">
        <f>SUM(B8:K8)</f>
        <v>74127</v>
      </c>
      <c r="M8"/>
    </row>
    <row r="9" spans="1:13" ht="17.25" customHeight="1">
      <c r="A9" s="14" t="s">
        <v>19</v>
      </c>
      <c r="B9" s="15">
        <v>4202</v>
      </c>
      <c r="C9" s="15">
        <v>4918</v>
      </c>
      <c r="D9" s="15">
        <v>14307</v>
      </c>
      <c r="E9" s="15">
        <v>11008</v>
      </c>
      <c r="F9" s="15">
        <v>10704</v>
      </c>
      <c r="G9" s="15">
        <v>7031</v>
      </c>
      <c r="H9" s="15">
        <v>3099</v>
      </c>
      <c r="I9" s="15">
        <v>4274</v>
      </c>
      <c r="J9" s="15">
        <v>4260</v>
      </c>
      <c r="K9" s="15">
        <v>10323</v>
      </c>
      <c r="L9" s="13">
        <f>SUM(B9:K9)</f>
        <v>74126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1</v>
      </c>
      <c r="M10"/>
    </row>
    <row r="11" spans="1:13" ht="17.25" customHeight="1">
      <c r="A11" s="12" t="s">
        <v>21</v>
      </c>
      <c r="B11" s="15">
        <v>58023</v>
      </c>
      <c r="C11" s="15">
        <v>71705</v>
      </c>
      <c r="D11" s="15">
        <v>206784</v>
      </c>
      <c r="E11" s="15">
        <v>181814</v>
      </c>
      <c r="F11" s="15">
        <v>183736</v>
      </c>
      <c r="G11" s="15">
        <v>96415</v>
      </c>
      <c r="H11" s="15">
        <v>48032</v>
      </c>
      <c r="I11" s="15">
        <v>90380</v>
      </c>
      <c r="J11" s="15">
        <v>73726</v>
      </c>
      <c r="K11" s="15">
        <v>161461</v>
      </c>
      <c r="L11" s="13">
        <f>SUM(B11:K11)</f>
        <v>1172076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1.303878492872261</v>
      </c>
      <c r="C15" s="22">
        <v>1.574843537353552</v>
      </c>
      <c r="D15" s="22">
        <v>1.503981365951849</v>
      </c>
      <c r="E15" s="22">
        <v>1.380559888257356</v>
      </c>
      <c r="F15" s="22">
        <v>1.649688349877669</v>
      </c>
      <c r="G15" s="22">
        <v>1.564820438406284</v>
      </c>
      <c r="H15" s="22">
        <v>1.625711587463574</v>
      </c>
      <c r="I15" s="22">
        <v>1.441547105465139</v>
      </c>
      <c r="J15" s="22">
        <v>1.791150158864752</v>
      </c>
      <c r="K15" s="22">
        <v>1.258508478231649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474304.36000000004</v>
      </c>
      <c r="C17" s="25">
        <f aca="true" t="shared" si="2" ref="C17:K17">C18+C19+C20+C21+C22+C23+C24</f>
        <v>376095.26999999996</v>
      </c>
      <c r="D17" s="25">
        <f t="shared" si="2"/>
        <v>1241601.9299999997</v>
      </c>
      <c r="E17" s="25">
        <f t="shared" si="2"/>
        <v>999573.49</v>
      </c>
      <c r="F17" s="25">
        <f t="shared" si="2"/>
        <v>1074868.3599999999</v>
      </c>
      <c r="G17" s="25">
        <f t="shared" si="2"/>
        <v>599668.16</v>
      </c>
      <c r="H17" s="25">
        <f t="shared" si="2"/>
        <v>341497.16000000003</v>
      </c>
      <c r="I17" s="25">
        <f t="shared" si="2"/>
        <v>453895.67</v>
      </c>
      <c r="J17" s="25">
        <f t="shared" si="2"/>
        <v>506170.62</v>
      </c>
      <c r="K17" s="25">
        <f t="shared" si="2"/>
        <v>639912.2699999999</v>
      </c>
      <c r="L17" s="25">
        <f>L18+L19+L20+L21+L22+L23+L24</f>
        <v>6707587.289999999</v>
      </c>
      <c r="M17"/>
    </row>
    <row r="18" spans="1:13" ht="17.25" customHeight="1">
      <c r="A18" s="26" t="s">
        <v>24</v>
      </c>
      <c r="B18" s="33">
        <f aca="true" t="shared" si="3" ref="B18:K18">ROUND(B13*B7,2)</f>
        <v>361414.83</v>
      </c>
      <c r="C18" s="33">
        <f t="shared" si="3"/>
        <v>234565.99</v>
      </c>
      <c r="D18" s="33">
        <f t="shared" si="3"/>
        <v>806053.57</v>
      </c>
      <c r="E18" s="33">
        <f t="shared" si="3"/>
        <v>710934.71</v>
      </c>
      <c r="F18" s="33">
        <f t="shared" si="3"/>
        <v>634613.27</v>
      </c>
      <c r="G18" s="33">
        <f t="shared" si="3"/>
        <v>371009.08</v>
      </c>
      <c r="H18" s="33">
        <f t="shared" si="3"/>
        <v>202049.26</v>
      </c>
      <c r="I18" s="33">
        <f t="shared" si="3"/>
        <v>310663.89</v>
      </c>
      <c r="J18" s="33">
        <f t="shared" si="3"/>
        <v>275594.73</v>
      </c>
      <c r="K18" s="33">
        <f t="shared" si="3"/>
        <v>495648.38</v>
      </c>
      <c r="L18" s="33">
        <f aca="true" t="shared" si="4" ref="L18:L24">SUM(B18:K18)</f>
        <v>4402547.71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109826.19</v>
      </c>
      <c r="C19" s="33">
        <f t="shared" si="5"/>
        <v>134838.74</v>
      </c>
      <c r="D19" s="33">
        <f t="shared" si="5"/>
        <v>406235.98</v>
      </c>
      <c r="E19" s="33">
        <f t="shared" si="5"/>
        <v>270553.23</v>
      </c>
      <c r="F19" s="33">
        <f t="shared" si="5"/>
        <v>412300.85</v>
      </c>
      <c r="G19" s="33">
        <f t="shared" si="5"/>
        <v>209553.51</v>
      </c>
      <c r="H19" s="33">
        <f t="shared" si="5"/>
        <v>126424.56</v>
      </c>
      <c r="I19" s="33">
        <f t="shared" si="5"/>
        <v>137172.74</v>
      </c>
      <c r="J19" s="33">
        <f t="shared" si="5"/>
        <v>218036.81</v>
      </c>
      <c r="K19" s="33">
        <f t="shared" si="5"/>
        <v>128129.31</v>
      </c>
      <c r="L19" s="33">
        <f t="shared" si="4"/>
        <v>2153071.92</v>
      </c>
      <c r="M19"/>
    </row>
    <row r="20" spans="1:13" ht="17.25" customHeight="1">
      <c r="A20" s="27" t="s">
        <v>26</v>
      </c>
      <c r="B20" s="33">
        <v>1677.4</v>
      </c>
      <c r="C20" s="33">
        <v>5304.6</v>
      </c>
      <c r="D20" s="33">
        <v>26540.5</v>
      </c>
      <c r="E20" s="33">
        <v>19787</v>
      </c>
      <c r="F20" s="33">
        <v>26568.3</v>
      </c>
      <c r="G20" s="33">
        <v>19105.57</v>
      </c>
      <c r="H20" s="33">
        <v>11637.4</v>
      </c>
      <c r="I20" s="33">
        <v>4673.1</v>
      </c>
      <c r="J20" s="33">
        <v>9767.2</v>
      </c>
      <c r="K20" s="33">
        <v>13362.7</v>
      </c>
      <c r="L20" s="33">
        <f t="shared" si="4"/>
        <v>138423.77</v>
      </c>
      <c r="M20"/>
    </row>
    <row r="21" spans="1:13" ht="17.25" customHeight="1">
      <c r="A21" s="27" t="s">
        <v>27</v>
      </c>
      <c r="B21" s="33">
        <v>1385.94</v>
      </c>
      <c r="C21" s="29">
        <v>1385.94</v>
      </c>
      <c r="D21" s="29">
        <v>2771.88</v>
      </c>
      <c r="E21" s="29">
        <v>2771.88</v>
      </c>
      <c r="F21" s="33">
        <v>1385.94</v>
      </c>
      <c r="G21" s="29">
        <v>0</v>
      </c>
      <c r="H21" s="33">
        <v>1385.94</v>
      </c>
      <c r="I21" s="29">
        <v>1385.94</v>
      </c>
      <c r="J21" s="29">
        <v>2771.88</v>
      </c>
      <c r="K21" s="29">
        <v>2771.88</v>
      </c>
      <c r="L21" s="33">
        <f t="shared" si="4"/>
        <v>18017.22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-4473.33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-4473.33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-39150.71</v>
      </c>
      <c r="C27" s="33">
        <f t="shared" si="6"/>
        <v>-21639.2</v>
      </c>
      <c r="D27" s="33">
        <f t="shared" si="6"/>
        <v>-62950.8</v>
      </c>
      <c r="E27" s="33">
        <f t="shared" si="6"/>
        <v>-53147.77</v>
      </c>
      <c r="F27" s="33">
        <f t="shared" si="6"/>
        <v>-47097.6</v>
      </c>
      <c r="G27" s="33">
        <f t="shared" si="6"/>
        <v>-30936.4</v>
      </c>
      <c r="H27" s="33">
        <f t="shared" si="6"/>
        <v>-21734.83</v>
      </c>
      <c r="I27" s="33">
        <f t="shared" si="6"/>
        <v>-27336.659999999996</v>
      </c>
      <c r="J27" s="33">
        <f t="shared" si="6"/>
        <v>-18744</v>
      </c>
      <c r="K27" s="33">
        <f t="shared" si="6"/>
        <v>-45421.2</v>
      </c>
      <c r="L27" s="33">
        <f aca="true" t="shared" si="7" ref="L27:L33">SUM(B27:K27)</f>
        <v>-368159.17</v>
      </c>
      <c r="M27"/>
    </row>
    <row r="28" spans="1:13" ht="18.75" customHeight="1">
      <c r="A28" s="27" t="s">
        <v>30</v>
      </c>
      <c r="B28" s="33">
        <f>B29+B30+B31+B32</f>
        <v>-18488.8</v>
      </c>
      <c r="C28" s="33">
        <f aca="true" t="shared" si="8" ref="C28:K28">C29+C30+C31+C32</f>
        <v>-21639.2</v>
      </c>
      <c r="D28" s="33">
        <f t="shared" si="8"/>
        <v>-62950.8</v>
      </c>
      <c r="E28" s="33">
        <f t="shared" si="8"/>
        <v>-48435.2</v>
      </c>
      <c r="F28" s="33">
        <f t="shared" si="8"/>
        <v>-47097.6</v>
      </c>
      <c r="G28" s="33">
        <f t="shared" si="8"/>
        <v>-30936.4</v>
      </c>
      <c r="H28" s="33">
        <f t="shared" si="8"/>
        <v>-13635.6</v>
      </c>
      <c r="I28" s="33">
        <f t="shared" si="8"/>
        <v>-27336.659999999996</v>
      </c>
      <c r="J28" s="33">
        <f t="shared" si="8"/>
        <v>-18744</v>
      </c>
      <c r="K28" s="33">
        <f t="shared" si="8"/>
        <v>-45421.2</v>
      </c>
      <c r="L28" s="33">
        <f t="shared" si="7"/>
        <v>-334685.46</v>
      </c>
      <c r="M28"/>
    </row>
    <row r="29" spans="1:13" s="36" customFormat="1" ht="18.75" customHeight="1">
      <c r="A29" s="34" t="s">
        <v>58</v>
      </c>
      <c r="B29" s="33">
        <f>-ROUND((B9)*$E$3,2)</f>
        <v>-18488.8</v>
      </c>
      <c r="C29" s="33">
        <f aca="true" t="shared" si="9" ref="C29:K29">-ROUND((C9)*$E$3,2)</f>
        <v>-21639.2</v>
      </c>
      <c r="D29" s="33">
        <f t="shared" si="9"/>
        <v>-62950.8</v>
      </c>
      <c r="E29" s="33">
        <f t="shared" si="9"/>
        <v>-48435.2</v>
      </c>
      <c r="F29" s="33">
        <f t="shared" si="9"/>
        <v>-47097.6</v>
      </c>
      <c r="G29" s="33">
        <f t="shared" si="9"/>
        <v>-30936.4</v>
      </c>
      <c r="H29" s="33">
        <f t="shared" si="9"/>
        <v>-13635.6</v>
      </c>
      <c r="I29" s="33">
        <f t="shared" si="9"/>
        <v>-18805.6</v>
      </c>
      <c r="J29" s="33">
        <f t="shared" si="9"/>
        <v>-18744</v>
      </c>
      <c r="K29" s="33">
        <f t="shared" si="9"/>
        <v>-45421.2</v>
      </c>
      <c r="L29" s="33">
        <f t="shared" si="7"/>
        <v>-326154.4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-101.37</v>
      </c>
      <c r="J31" s="17">
        <v>0</v>
      </c>
      <c r="K31" s="17">
        <v>0</v>
      </c>
      <c r="L31" s="33">
        <f t="shared" si="7"/>
        <v>-101.37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-8429.69</v>
      </c>
      <c r="J32" s="17">
        <v>0</v>
      </c>
      <c r="K32" s="17">
        <v>0</v>
      </c>
      <c r="L32" s="33">
        <f t="shared" si="7"/>
        <v>-8429.69</v>
      </c>
      <c r="M32"/>
    </row>
    <row r="33" spans="1:13" s="36" customFormat="1" ht="18.75" customHeight="1">
      <c r="A33" s="27" t="s">
        <v>34</v>
      </c>
      <c r="B33" s="38">
        <f>SUM(B34:B45)</f>
        <v>-20661.91</v>
      </c>
      <c r="C33" s="38">
        <f aca="true" t="shared" si="10" ref="C33:K33">SUM(C34:C45)</f>
        <v>0</v>
      </c>
      <c r="D33" s="38">
        <f t="shared" si="10"/>
        <v>0</v>
      </c>
      <c r="E33" s="38">
        <f t="shared" si="10"/>
        <v>-4712.57</v>
      </c>
      <c r="F33" s="38">
        <f t="shared" si="10"/>
        <v>0</v>
      </c>
      <c r="G33" s="38">
        <f t="shared" si="10"/>
        <v>0</v>
      </c>
      <c r="H33" s="38">
        <f t="shared" si="10"/>
        <v>-8099.23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-33473.71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-20661.91</v>
      </c>
      <c r="C35" s="17">
        <v>0</v>
      </c>
      <c r="D35" s="17">
        <v>0</v>
      </c>
      <c r="E35" s="33">
        <v>-4712.57</v>
      </c>
      <c r="F35" s="28">
        <v>0</v>
      </c>
      <c r="G35" s="28">
        <v>0</v>
      </c>
      <c r="H35" s="33">
        <v>-8099.23</v>
      </c>
      <c r="I35" s="17">
        <v>0</v>
      </c>
      <c r="J35" s="28">
        <v>0</v>
      </c>
      <c r="K35" s="17">
        <v>0</v>
      </c>
      <c r="L35" s="33">
        <f>SUM(B35:K35)</f>
        <v>-33473.71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435153.65</v>
      </c>
      <c r="C48" s="41">
        <f aca="true" t="shared" si="12" ref="C48:K48">IF(C17+C27+C40+C49&lt;0,0,C17+C27+C49)</f>
        <v>354456.06999999995</v>
      </c>
      <c r="D48" s="41">
        <f t="shared" si="12"/>
        <v>1178651.1299999997</v>
      </c>
      <c r="E48" s="41">
        <f t="shared" si="12"/>
        <v>946425.72</v>
      </c>
      <c r="F48" s="41">
        <f t="shared" si="12"/>
        <v>1027770.7599999999</v>
      </c>
      <c r="G48" s="41">
        <f t="shared" si="12"/>
        <v>568731.76</v>
      </c>
      <c r="H48" s="41">
        <f t="shared" si="12"/>
        <v>319762.33</v>
      </c>
      <c r="I48" s="41">
        <f t="shared" si="12"/>
        <v>426559.01</v>
      </c>
      <c r="J48" s="41">
        <f t="shared" si="12"/>
        <v>487426.62</v>
      </c>
      <c r="K48" s="41">
        <f t="shared" si="12"/>
        <v>594491.07</v>
      </c>
      <c r="L48" s="42">
        <f>SUM(B48:K48)</f>
        <v>6339428.119999999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435153.65</v>
      </c>
      <c r="C54" s="41">
        <f aca="true" t="shared" si="14" ref="C54:J54">SUM(C55:C66)</f>
        <v>354456.07</v>
      </c>
      <c r="D54" s="41">
        <f t="shared" si="14"/>
        <v>1178651.13</v>
      </c>
      <c r="E54" s="41">
        <f t="shared" si="14"/>
        <v>946425.73</v>
      </c>
      <c r="F54" s="41">
        <f t="shared" si="14"/>
        <v>1027770.76</v>
      </c>
      <c r="G54" s="41">
        <f t="shared" si="14"/>
        <v>568731.76</v>
      </c>
      <c r="H54" s="41">
        <f t="shared" si="14"/>
        <v>319762.34</v>
      </c>
      <c r="I54" s="41">
        <f>SUM(I55:I69)</f>
        <v>426559.01</v>
      </c>
      <c r="J54" s="41">
        <f t="shared" si="14"/>
        <v>487426.62</v>
      </c>
      <c r="K54" s="41">
        <f>SUM(K55:K68)</f>
        <v>594491.0700000001</v>
      </c>
      <c r="L54" s="46">
        <f>SUM(B54:K54)</f>
        <v>6339428.14</v>
      </c>
      <c r="M54" s="40"/>
    </row>
    <row r="55" spans="1:13" ht="18.75" customHeight="1">
      <c r="A55" s="47" t="s">
        <v>51</v>
      </c>
      <c r="B55" s="48">
        <v>435153.65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435153.65</v>
      </c>
      <c r="M55" s="40"/>
    </row>
    <row r="56" spans="1:12" ht="18.75" customHeight="1">
      <c r="A56" s="47" t="s">
        <v>61</v>
      </c>
      <c r="B56" s="17">
        <v>0</v>
      </c>
      <c r="C56" s="48">
        <v>309830.05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309830.05</v>
      </c>
    </row>
    <row r="57" spans="1:12" ht="18.75" customHeight="1">
      <c r="A57" s="47" t="s">
        <v>62</v>
      </c>
      <c r="B57" s="17">
        <v>0</v>
      </c>
      <c r="C57" s="48">
        <v>44626.02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44626.02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1178651.13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1178651.13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946425.73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946425.73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1027770.76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1027770.76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568731.76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568731.76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319762.34</v>
      </c>
      <c r="I62" s="17">
        <v>0</v>
      </c>
      <c r="J62" s="17">
        <v>0</v>
      </c>
      <c r="K62" s="17">
        <v>0</v>
      </c>
      <c r="L62" s="46">
        <f t="shared" si="15"/>
        <v>319762.34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487426.62</v>
      </c>
      <c r="K64" s="17">
        <v>0</v>
      </c>
      <c r="L64" s="46">
        <f t="shared" si="15"/>
        <v>487426.62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333271.69</v>
      </c>
      <c r="L65" s="46">
        <f t="shared" si="15"/>
        <v>333271.69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261219.38</v>
      </c>
      <c r="L66" s="46">
        <f t="shared" si="15"/>
        <v>261219.38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426559.01</v>
      </c>
      <c r="J69" s="53">
        <v>0</v>
      </c>
      <c r="K69" s="53">
        <v>0</v>
      </c>
      <c r="L69" s="51">
        <f>SUM(B69:K69)</f>
        <v>426559.01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2021-06-23T22:33:02Z</dcterms:modified>
  <cp:category/>
  <cp:version/>
  <cp:contentType/>
  <cp:contentStatus/>
</cp:coreProperties>
</file>