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<sst xmlns="http://schemas.openxmlformats.org/spreadsheetml/2006/main" count="79" uniqueCount="78">
  <si>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</si>
  <si>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</si>
  <si>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</si>
  <si>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</si>
  <si>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</si>
  <si>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</si>
  <si>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</si>
  <si>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</si>
  <si>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</si>
  <si>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</si>
  <si>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</si>
  <si>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</si>
  <si>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</si>
  <si>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</si>
  <si>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</si>
  <si>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</si>
  <si>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</si>
  <si>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</si>
  <si>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</si>
  <si>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</si>
  <si>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</si>
  <si>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</si>
  <si>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</si>
  <si>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</si>
  <si>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</si>
  <si>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</si>
  <si>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</si>
  <si>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</si>
  <si>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</si>
  <si>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</si>
  <si>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</si>
  <si>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</si>
  <si>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</si>
  <si>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</si>
  <si>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</si>
  <si>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</si>
  <si>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</si>
  <si>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</si>
  <si>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</si>
  <si>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</si>
  <si>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</si>
  <si>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</si>
  <si>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</si>
  <si>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</si>
  <si>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</si>
  <si>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</si>
  <si>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</si>
  <si>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</si>
  <si>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</si>
  <si>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</si>
  <si>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</si>
  <si>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</si>
  <si>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</si>
  <si>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</si>
  <si>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</si>
  <si>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</si>
  <si>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</si>
  <si>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</si>
  <si>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</si>
  <si>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</si>
  <si>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</si>
  <si>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</si>
  <si>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</si>
  <si>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</si>
  <si>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</si>
  <si>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</si>
  <si>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</si>
  <si>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</si>
  <si>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</si>
  <si>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</si>
  <si>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</si>
  <si>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</si>
  <si>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</si>
  <si>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</si>
  <si>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</si>
  <si>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</si>
  <si>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16/06/21 - VENCIMENTO 23/06/21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</si>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</sst>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63443</v>
      </c>
      <c r="C7" s="10">
        <f>C8+C11</f>
        <v>78020</v>
      </c>
      <c r="D7" s="10">
        <f aca="true" t="shared" si="0" ref="D7:K7">D8+D11</f>
        <v>225239</v>
      </c>
      <c r="E7" s="10">
        <f t="shared" si="0"/>
        <v>197245</v>
      </c>
      <c r="F7" s="10">
        <f t="shared" si="0"/>
        <v>198859</v>
      </c>
      <c r="G7" s="10">
        <f t="shared" si="0"/>
        <v>104609</v>
      </c>
      <c r="H7" s="10">
        <f t="shared" si="0"/>
        <v>51900</v>
      </c>
      <c r="I7" s="10">
        <f t="shared" si="0"/>
        <v>95409</v>
      </c>
      <c r="J7" s="10">
        <f t="shared" si="0"/>
        <v>77965</v>
      </c>
      <c r="K7" s="10">
        <f t="shared" si="0"/>
        <v>156435</v>
      </c>
      <c r="L7" s="10">
        <f>SUM(B7:K7)</f>
        <v>1249124</v>
      </c>
      <c r="M7" s="11"/>
    </row>
    <row r="8" spans="1:13" ht="17.25" customHeight="1">
      <c r="A8" s="12" t="s">
        <v>18</v>
      </c>
      <c r="B8" s="13">
        <f>B9+B10</f>
        <v>4188</v>
      </c>
      <c r="C8" s="13">
        <f aca="true" t="shared" si="1" ref="C8:K8">C9+C10</f>
        <v>4941</v>
      </c>
      <c r="D8" s="13">
        <f t="shared" si="1"/>
        <v>14396</v>
      </c>
      <c r="E8" s="13">
        <f t="shared" si="1"/>
        <v>11409</v>
      </c>
      <c r="F8" s="13">
        <f t="shared" si="1"/>
        <v>10825</v>
      </c>
      <c r="G8" s="13">
        <f t="shared" si="1"/>
        <v>7213</v>
      </c>
      <c r="H8" s="13">
        <f t="shared" si="1"/>
        <v>3142</v>
      </c>
      <c r="I8" s="13">
        <f t="shared" si="1"/>
        <v>4282</v>
      </c>
      <c r="J8" s="13">
        <f t="shared" si="1"/>
        <v>4234</v>
      </c>
      <c r="K8" s="13">
        <f t="shared" si="1"/>
        <v>8806</v>
      </c>
      <c r="L8" s="13">
        <f>SUM(B8:K8)</f>
        <v>73436</v>
      </c>
      <c r="M8"/>
    </row>
    <row r="9" spans="1:13" ht="17.25" customHeight="1">
      <c r="A9" s="14" t="s">
        <v>19</v>
      </c>
      <c r="B9" s="15">
        <v>4187</v>
      </c>
      <c r="C9" s="15">
        <v>4941</v>
      </c>
      <c r="D9" s="15">
        <v>14396</v>
      </c>
      <c r="E9" s="15">
        <v>11409</v>
      </c>
      <c r="F9" s="15">
        <v>10825</v>
      </c>
      <c r="G9" s="15">
        <v>7213</v>
      </c>
      <c r="H9" s="15">
        <v>3140</v>
      </c>
      <c r="I9" s="15">
        <v>4282</v>
      </c>
      <c r="J9" s="15">
        <v>4234</v>
      </c>
      <c r="K9" s="15">
        <v>8806</v>
      </c>
      <c r="L9" s="13">
        <f>SUM(B9:K9)</f>
        <v>73433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59255</v>
      </c>
      <c r="C11" s="15">
        <v>73079</v>
      </c>
      <c r="D11" s="15">
        <v>210843</v>
      </c>
      <c r="E11" s="15">
        <v>185836</v>
      </c>
      <c r="F11" s="15">
        <v>188034</v>
      </c>
      <c r="G11" s="15">
        <v>97396</v>
      </c>
      <c r="H11" s="15">
        <v>48758</v>
      </c>
      <c r="I11" s="15">
        <v>91127</v>
      </c>
      <c r="J11" s="15">
        <v>73731</v>
      </c>
      <c r="K11" s="15">
        <v>147629</v>
      </c>
      <c r="L11" s="13">
        <f>SUM(B11:K11)</f>
        <v>1175688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1.276578586692865</v>
      </c>
      <c r="C15" s="22">
        <v>1.551384931370404</v>
      </c>
      <c r="D15" s="22">
        <v>1.480132514750521</v>
      </c>
      <c r="E15" s="22">
        <v>1.351479267194115</v>
      </c>
      <c r="F15" s="22">
        <v>1.618759172823781</v>
      </c>
      <c r="G15" s="22">
        <v>1.549699071077517</v>
      </c>
      <c r="H15" s="22">
        <v>1.604915333918631</v>
      </c>
      <c r="I15" s="22">
        <v>1.431459580807695</v>
      </c>
      <c r="J15" s="22">
        <v>1.791415579746556</v>
      </c>
      <c r="K15" s="22">
        <v>1.367399564506917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473398.92</v>
      </c>
      <c r="C17" s="25">
        <f aca="true" t="shared" si="2" ref="C17:K17">C18+C19+C20+C21+C22+C23+C24</f>
        <v>377185.3</v>
      </c>
      <c r="D17" s="25">
        <f t="shared" si="2"/>
        <v>1244652.8999999997</v>
      </c>
      <c r="E17" s="25">
        <f t="shared" si="2"/>
        <v>1000980.57</v>
      </c>
      <c r="F17" s="25">
        <f t="shared" si="2"/>
        <v>1078667.17</v>
      </c>
      <c r="G17" s="25">
        <f t="shared" si="2"/>
        <v>600516.42</v>
      </c>
      <c r="H17" s="25">
        <f t="shared" si="2"/>
        <v>342113.18</v>
      </c>
      <c r="I17" s="25">
        <f t="shared" si="2"/>
        <v>454224.78</v>
      </c>
      <c r="J17" s="25">
        <f t="shared" si="2"/>
        <v>505816.11</v>
      </c>
      <c r="K17" s="25">
        <f t="shared" si="2"/>
        <v>633306.46</v>
      </c>
      <c r="L17" s="25">
        <f>L18+L19+L20+L21+L22+L23+L24</f>
        <v>6710861.81</v>
      </c>
      <c r="M17"/>
    </row>
    <row r="18" spans="1:13" ht="17.25" customHeight="1">
      <c r="A18" s="26" t="s">
        <v>24</v>
      </c>
      <c r="B18" s="33">
        <f aca="true" t="shared" si="3" ref="B18:K18">ROUND(B13*B7,2)</f>
        <v>368483.29</v>
      </c>
      <c r="C18" s="33">
        <f t="shared" si="3"/>
        <v>238842.63</v>
      </c>
      <c r="D18" s="33">
        <f t="shared" si="3"/>
        <v>821176.35</v>
      </c>
      <c r="E18" s="33">
        <f t="shared" si="3"/>
        <v>727242.32</v>
      </c>
      <c r="F18" s="33">
        <f t="shared" si="3"/>
        <v>649036</v>
      </c>
      <c r="G18" s="33">
        <f t="shared" si="3"/>
        <v>375180.18</v>
      </c>
      <c r="H18" s="33">
        <f t="shared" si="3"/>
        <v>205088.04</v>
      </c>
      <c r="I18" s="33">
        <f t="shared" si="3"/>
        <v>313141.88</v>
      </c>
      <c r="J18" s="33">
        <f t="shared" si="3"/>
        <v>275520.51</v>
      </c>
      <c r="K18" s="33">
        <f t="shared" si="3"/>
        <v>451361.91</v>
      </c>
      <c r="L18" s="33">
        <f aca="true" t="shared" si="4" ref="L18:L24">SUM(B18:K18)</f>
        <v>4425073.11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101914.59</v>
      </c>
      <c r="C19" s="33">
        <f t="shared" si="5"/>
        <v>131694.23</v>
      </c>
      <c r="D19" s="33">
        <f t="shared" si="5"/>
        <v>394273.47</v>
      </c>
      <c r="E19" s="33">
        <f t="shared" si="5"/>
        <v>255610.6</v>
      </c>
      <c r="F19" s="33">
        <f t="shared" si="5"/>
        <v>401596.98</v>
      </c>
      <c r="G19" s="33">
        <f t="shared" si="5"/>
        <v>206236.2</v>
      </c>
      <c r="H19" s="33">
        <f t="shared" si="5"/>
        <v>124060.9</v>
      </c>
      <c r="I19" s="33">
        <f t="shared" si="5"/>
        <v>135108.06</v>
      </c>
      <c r="J19" s="33">
        <f t="shared" si="5"/>
        <v>218051.22</v>
      </c>
      <c r="K19" s="33">
        <f t="shared" si="5"/>
        <v>165830.17</v>
      </c>
      <c r="L19" s="33">
        <f t="shared" si="4"/>
        <v>2134376.42</v>
      </c>
      <c r="M19"/>
    </row>
    <row r="20" spans="1:13" ht="17.25" customHeight="1">
      <c r="A20" s="27" t="s">
        <v>26</v>
      </c>
      <c r="B20" s="33">
        <v>1615.1</v>
      </c>
      <c r="C20" s="33">
        <v>5262.5</v>
      </c>
      <c r="D20" s="33">
        <v>26431.2</v>
      </c>
      <c r="E20" s="33">
        <v>19829.1</v>
      </c>
      <c r="F20" s="33">
        <v>26648.25</v>
      </c>
      <c r="G20" s="33">
        <v>19100.04</v>
      </c>
      <c r="H20" s="33">
        <v>11578.3</v>
      </c>
      <c r="I20" s="33">
        <v>4588.9</v>
      </c>
      <c r="J20" s="33">
        <v>9472.5</v>
      </c>
      <c r="K20" s="33">
        <v>13342.5</v>
      </c>
      <c r="L20" s="33">
        <f t="shared" si="4"/>
        <v>137868.39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-39084.71</v>
      </c>
      <c r="C27" s="33">
        <f t="shared" si="6"/>
        <v>-21740.4</v>
      </c>
      <c r="D27" s="33">
        <f t="shared" si="6"/>
        <v>-63342.4</v>
      </c>
      <c r="E27" s="33">
        <f t="shared" si="6"/>
        <v>-54912.17</v>
      </c>
      <c r="F27" s="33">
        <f t="shared" si="6"/>
        <v>-47630</v>
      </c>
      <c r="G27" s="33">
        <f t="shared" si="6"/>
        <v>-31737.2</v>
      </c>
      <c r="H27" s="33">
        <f t="shared" si="6"/>
        <v>-21915.23</v>
      </c>
      <c r="I27" s="33">
        <f t="shared" si="6"/>
        <v>-28454.019999999997</v>
      </c>
      <c r="J27" s="33">
        <f t="shared" si="6"/>
        <v>-18629.6</v>
      </c>
      <c r="K27" s="33">
        <f t="shared" si="6"/>
        <v>-38746.4</v>
      </c>
      <c r="L27" s="33">
        <f aca="true" t="shared" si="7" ref="L27:L33">SUM(B27:K27)</f>
        <v>-366192.13</v>
      </c>
      <c r="M27"/>
    </row>
    <row r="28" spans="1:13" ht="18.75" customHeight="1">
      <c r="A28" s="27" t="s">
        <v>30</v>
      </c>
      <c r="B28" s="33">
        <f>B29+B30+B31+B32</f>
        <v>-18422.8</v>
      </c>
      <c r="C28" s="33">
        <f aca="true" t="shared" si="8" ref="C28:K28">C29+C30+C31+C32</f>
        <v>-21740.4</v>
      </c>
      <c r="D28" s="33">
        <f t="shared" si="8"/>
        <v>-63342.4</v>
      </c>
      <c r="E28" s="33">
        <f t="shared" si="8"/>
        <v>-50199.6</v>
      </c>
      <c r="F28" s="33">
        <f t="shared" si="8"/>
        <v>-47630</v>
      </c>
      <c r="G28" s="33">
        <f t="shared" si="8"/>
        <v>-31737.2</v>
      </c>
      <c r="H28" s="33">
        <f t="shared" si="8"/>
        <v>-13816</v>
      </c>
      <c r="I28" s="33">
        <f t="shared" si="8"/>
        <v>-28454.019999999997</v>
      </c>
      <c r="J28" s="33">
        <f t="shared" si="8"/>
        <v>-18629.6</v>
      </c>
      <c r="K28" s="33">
        <f t="shared" si="8"/>
        <v>-38746.4</v>
      </c>
      <c r="L28" s="33">
        <f t="shared" si="7"/>
        <v>-332718.42000000004</v>
      </c>
      <c r="M28"/>
    </row>
    <row r="29" spans="1:13" s="36" customFormat="1" ht="18.75" customHeight="1">
      <c r="A29" s="34" t="s">
        <v>58</v>
      </c>
      <c r="B29" s="33">
        <f>-ROUND((B9)*$E$3,2)</f>
        <v>-18422.8</v>
      </c>
      <c r="C29" s="33">
        <f aca="true" t="shared" si="9" ref="C29:K29">-ROUND((C9)*$E$3,2)</f>
        <v>-21740.4</v>
      </c>
      <c r="D29" s="33">
        <f t="shared" si="9"/>
        <v>-63342.4</v>
      </c>
      <c r="E29" s="33">
        <f t="shared" si="9"/>
        <v>-50199.6</v>
      </c>
      <c r="F29" s="33">
        <f t="shared" si="9"/>
        <v>-47630</v>
      </c>
      <c r="G29" s="33">
        <f t="shared" si="9"/>
        <v>-31737.2</v>
      </c>
      <c r="H29" s="33">
        <f t="shared" si="9"/>
        <v>-13816</v>
      </c>
      <c r="I29" s="33">
        <f t="shared" si="9"/>
        <v>-18840.8</v>
      </c>
      <c r="J29" s="33">
        <f t="shared" si="9"/>
        <v>-18629.6</v>
      </c>
      <c r="K29" s="33">
        <f t="shared" si="9"/>
        <v>-38746.4</v>
      </c>
      <c r="L29" s="33">
        <f t="shared" si="7"/>
        <v>-323105.2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-73.21</v>
      </c>
      <c r="J31" s="17">
        <v>0</v>
      </c>
      <c r="K31" s="17">
        <v>0</v>
      </c>
      <c r="L31" s="33">
        <f t="shared" si="7"/>
        <v>-73.21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-9540.01</v>
      </c>
      <c r="J32" s="17">
        <v>0</v>
      </c>
      <c r="K32" s="17">
        <v>0</v>
      </c>
      <c r="L32" s="33">
        <f t="shared" si="7"/>
        <v>-9540.01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434314.20999999996</v>
      </c>
      <c r="C48" s="41">
        <f aca="true" t="shared" si="12" ref="C48:K48">IF(C17+C27+C40+C49&lt;0,0,C17+C27+C49)</f>
        <v>355444.89999999997</v>
      </c>
      <c r="D48" s="41">
        <f t="shared" si="12"/>
        <v>1181310.4999999998</v>
      </c>
      <c r="E48" s="41">
        <f t="shared" si="12"/>
        <v>946068.3999999999</v>
      </c>
      <c r="F48" s="41">
        <f t="shared" si="12"/>
        <v>1031037.1699999999</v>
      </c>
      <c r="G48" s="41">
        <f t="shared" si="12"/>
        <v>568779.2200000001</v>
      </c>
      <c r="H48" s="41">
        <f t="shared" si="12"/>
        <v>320197.95</v>
      </c>
      <c r="I48" s="41">
        <f t="shared" si="12"/>
        <v>425770.76</v>
      </c>
      <c r="J48" s="41">
        <f t="shared" si="12"/>
        <v>487186.51</v>
      </c>
      <c r="K48" s="41">
        <f t="shared" si="12"/>
        <v>594560.0599999999</v>
      </c>
      <c r="L48" s="42">
        <f>SUM(B48:K48)</f>
        <v>6344669.679999999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434314.21</v>
      </c>
      <c r="C54" s="41">
        <f aca="true" t="shared" si="14" ref="C54:J54">SUM(C55:C66)</f>
        <v>355444.89</v>
      </c>
      <c r="D54" s="41">
        <f t="shared" si="14"/>
        <v>1181310.49</v>
      </c>
      <c r="E54" s="41">
        <f t="shared" si="14"/>
        <v>946068.39</v>
      </c>
      <c r="F54" s="41">
        <f t="shared" si="14"/>
        <v>1031037.18</v>
      </c>
      <c r="G54" s="41">
        <f t="shared" si="14"/>
        <v>568779.21</v>
      </c>
      <c r="H54" s="41">
        <f t="shared" si="14"/>
        <v>320197.95</v>
      </c>
      <c r="I54" s="41">
        <f>SUM(I55:I69)</f>
        <v>425770.76</v>
      </c>
      <c r="J54" s="41">
        <f t="shared" si="14"/>
        <v>487186.51</v>
      </c>
      <c r="K54" s="41">
        <f>SUM(K55:K68)</f>
        <v>594560.05</v>
      </c>
      <c r="L54" s="46">
        <f>SUM(B54:K54)</f>
        <v>6344669.64</v>
      </c>
      <c r="M54" s="40"/>
    </row>
    <row r="55" spans="1:13" ht="18.75" customHeight="1">
      <c r="A55" s="47" t="s">
        <v>51</v>
      </c>
      <c r="B55" s="48">
        <v>434314.21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434314.21</v>
      </c>
      <c r="M55" s="40"/>
    </row>
    <row r="56" spans="1:12" ht="18.75" customHeight="1">
      <c r="A56" s="47" t="s">
        <v>61</v>
      </c>
      <c r="B56" s="17">
        <v>0</v>
      </c>
      <c r="C56" s="48">
        <v>310694.38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310694.38</v>
      </c>
    </row>
    <row r="57" spans="1:12" ht="18.75" customHeight="1">
      <c r="A57" s="47" t="s">
        <v>62</v>
      </c>
      <c r="B57" s="17">
        <v>0</v>
      </c>
      <c r="C57" s="48">
        <v>44750.51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44750.51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1181310.49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1181310.49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946068.39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946068.39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1031037.18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1031037.18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568779.21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568779.21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320197.95</v>
      </c>
      <c r="I62" s="17">
        <v>0</v>
      </c>
      <c r="J62" s="17">
        <v>0</v>
      </c>
      <c r="K62" s="17">
        <v>0</v>
      </c>
      <c r="L62" s="46">
        <f t="shared" si="15"/>
        <v>320197.95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487186.51</v>
      </c>
      <c r="K64" s="17">
        <v>0</v>
      </c>
      <c r="L64" s="46">
        <f t="shared" si="15"/>
        <v>487186.51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334083.29</v>
      </c>
      <c r="L65" s="46">
        <f t="shared" si="15"/>
        <v>334083.29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260476.76</v>
      </c>
      <c r="L66" s="46">
        <f t="shared" si="15"/>
        <v>260476.76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425770.76</v>
      </c>
      <c r="J69" s="53">
        <v>0</v>
      </c>
      <c r="K69" s="53">
        <v>0</v>
      </c>
      <c r="L69" s="51">
        <f>SUM(B69:K69)</f>
        <v>425770.76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2021-06-22T18:49:19Z</dcterms:modified>
  <cp:category/>
  <cp:version/>
  <cp:contentType/>
  <cp:contentStatus/>
</cp:coreProperties>
</file>