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<sst xmlns="http://schemas.openxmlformats.org/spreadsheetml/2006/main" count="79" uniqueCount="78">
  <si>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</si>
  <si>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</si>
  <si>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</si>
  <si>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</si>
  <si>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</si>
  <si>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</si>
  <si>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</si>
  <si>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</si>
  <si>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</si>
  <si>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</si>
  <si>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</si>
  <si>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</si>
  <si>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</si>
  <si>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</si>
  <si>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</si>
  <si>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</si>
  <si>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</si>
  <si>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</si>
  <si>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</si>
  <si>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</si>
  <si>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</si>
  <si>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</si>
  <si>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</si>
  <si>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</si>
  <si>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</si>
  <si>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</si>
  <si>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</si>
  <si>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</si>
  <si>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</si>
  <si>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</si>
  <si>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</si>
  <si>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</si>
  <si>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</si>
  <si>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</si>
  <si>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</si>
  <si>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</si>
  <si>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</si>
  <si>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</si>
  <si>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</si>
  <si>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</si>
  <si>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</si>
  <si>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</si>
  <si>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</si>
  <si>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</si>
  <si>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</si>
  <si>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</si>
  <si>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</si>
  <si>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</si>
  <si>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</si>
  <si>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</si>
  <si>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</si>
  <si>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</si>
  <si>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</si>
  <si>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</si>
  <si>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</si>
  <si>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</si>
  <si>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</si>
  <si>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</si>
  <si>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</si>
  <si>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</si>
  <si>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</si>
  <si>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</si>
  <si>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</si>
  <si>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</si>
  <si>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</si>
  <si>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</si>
  <si>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</si>
  <si>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</si>
  <si>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</si>
  <si>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</si>
  <si>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</si>
  <si>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</si>
  <si>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</si>
  <si>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</si>
  <si>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</si>
  <si>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</si>
  <si>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15/06/21 - VENCIMENTO 22/06/21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</si>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</sst>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4" fontId="32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64333</v>
      </c>
      <c r="C7" s="10">
        <f>C8+C11</f>
        <v>77808</v>
      </c>
      <c r="D7" s="10">
        <f aca="true" t="shared" si="0" ref="D7:K7">D8+D11</f>
        <v>223659</v>
      </c>
      <c r="E7" s="10">
        <f t="shared" si="0"/>
        <v>195077</v>
      </c>
      <c r="F7" s="10">
        <f t="shared" si="0"/>
        <v>198397</v>
      </c>
      <c r="G7" s="10">
        <f t="shared" si="0"/>
        <v>104867</v>
      </c>
      <c r="H7" s="10">
        <f t="shared" si="0"/>
        <v>52139</v>
      </c>
      <c r="I7" s="10">
        <f t="shared" si="0"/>
        <v>94265</v>
      </c>
      <c r="J7" s="10">
        <f t="shared" si="0"/>
        <v>77692</v>
      </c>
      <c r="K7" s="10">
        <f t="shared" si="0"/>
        <v>155509</v>
      </c>
      <c r="L7" s="10">
        <f>SUM(B7:K7)</f>
        <v>1243746</v>
      </c>
      <c r="M7" s="11"/>
    </row>
    <row r="8" spans="1:13" ht="17.25" customHeight="1">
      <c r="A8" s="12" t="s">
        <v>18</v>
      </c>
      <c r="B8" s="13">
        <f>B9+B10</f>
        <v>4332</v>
      </c>
      <c r="C8" s="13">
        <f aca="true" t="shared" si="1" ref="C8:K8">C9+C10</f>
        <v>5177</v>
      </c>
      <c r="D8" s="13">
        <f t="shared" si="1"/>
        <v>14589</v>
      </c>
      <c r="E8" s="13">
        <f t="shared" si="1"/>
        <v>11527</v>
      </c>
      <c r="F8" s="13">
        <f t="shared" si="1"/>
        <v>11075</v>
      </c>
      <c r="G8" s="13">
        <f t="shared" si="1"/>
        <v>7088</v>
      </c>
      <c r="H8" s="13">
        <f t="shared" si="1"/>
        <v>3237</v>
      </c>
      <c r="I8" s="13">
        <f t="shared" si="1"/>
        <v>4420</v>
      </c>
      <c r="J8" s="13">
        <f t="shared" si="1"/>
        <v>4281</v>
      </c>
      <c r="K8" s="13">
        <f t="shared" si="1"/>
        <v>8818</v>
      </c>
      <c r="L8" s="13">
        <f>SUM(B8:K8)</f>
        <v>74544</v>
      </c>
      <c r="M8"/>
    </row>
    <row r="9" spans="1:13" ht="17.25" customHeight="1">
      <c r="A9" s="14" t="s">
        <v>19</v>
      </c>
      <c r="B9" s="15">
        <v>4326</v>
      </c>
      <c r="C9" s="15">
        <v>5177</v>
      </c>
      <c r="D9" s="15">
        <v>14589</v>
      </c>
      <c r="E9" s="15">
        <v>11527</v>
      </c>
      <c r="F9" s="15">
        <v>11075</v>
      </c>
      <c r="G9" s="15">
        <v>7088</v>
      </c>
      <c r="H9" s="15">
        <v>3236</v>
      </c>
      <c r="I9" s="15">
        <v>4420</v>
      </c>
      <c r="J9" s="15">
        <v>4281</v>
      </c>
      <c r="K9" s="15">
        <v>8818</v>
      </c>
      <c r="L9" s="13">
        <f>SUM(B9:K9)</f>
        <v>74537</v>
      </c>
      <c r="M9"/>
    </row>
    <row r="10" spans="1:13" ht="17.25" customHeight="1">
      <c r="A10" s="14" t="s">
        <v>20</v>
      </c>
      <c r="B10" s="15">
        <v>6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1</v>
      </c>
      <c r="I10" s="15">
        <v>0</v>
      </c>
      <c r="J10" s="15">
        <v>0</v>
      </c>
      <c r="K10" s="15">
        <v>0</v>
      </c>
      <c r="L10" s="13">
        <f>SUM(B10:K10)</f>
        <v>7</v>
      </c>
      <c r="M10"/>
    </row>
    <row r="11" spans="1:13" ht="17.25" customHeight="1">
      <c r="A11" s="12" t="s">
        <v>21</v>
      </c>
      <c r="B11" s="15">
        <v>60001</v>
      </c>
      <c r="C11" s="15">
        <v>72631</v>
      </c>
      <c r="D11" s="15">
        <v>209070</v>
      </c>
      <c r="E11" s="15">
        <v>183550</v>
      </c>
      <c r="F11" s="15">
        <v>187322</v>
      </c>
      <c r="G11" s="15">
        <v>97779</v>
      </c>
      <c r="H11" s="15">
        <v>48902</v>
      </c>
      <c r="I11" s="15">
        <v>89845</v>
      </c>
      <c r="J11" s="15">
        <v>73411</v>
      </c>
      <c r="K11" s="15">
        <v>146691</v>
      </c>
      <c r="L11" s="13">
        <f>SUM(B11:K11)</f>
        <v>1169202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5.8081</v>
      </c>
      <c r="C13" s="20">
        <v>3.0613</v>
      </c>
      <c r="D13" s="20">
        <v>3.6458</v>
      </c>
      <c r="E13" s="20">
        <v>3.687</v>
      </c>
      <c r="F13" s="20">
        <v>3.2638</v>
      </c>
      <c r="G13" s="20">
        <v>3.5865</v>
      </c>
      <c r="H13" s="20">
        <v>3.9516</v>
      </c>
      <c r="I13" s="20">
        <v>3.2821</v>
      </c>
      <c r="J13" s="20">
        <v>3.5339</v>
      </c>
      <c r="K13" s="20">
        <v>2.8853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1.266785569927184</v>
      </c>
      <c r="C15" s="22">
        <v>1.545151844749257</v>
      </c>
      <c r="D15" s="22">
        <v>1.489043844281645</v>
      </c>
      <c r="E15" s="22">
        <v>1.367038502991123</v>
      </c>
      <c r="F15" s="22">
        <v>1.621998002763996</v>
      </c>
      <c r="G15" s="22">
        <v>1.54678230531626</v>
      </c>
      <c r="H15" s="22">
        <v>1.597745496708877</v>
      </c>
      <c r="I15" s="22">
        <v>1.446214176096532</v>
      </c>
      <c r="J15" s="22">
        <v>1.804336574383702</v>
      </c>
      <c r="K15" s="22">
        <v>1.37765555581898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476400.94</v>
      </c>
      <c r="C17" s="25">
        <f aca="true" t="shared" si="2" ref="C17:K17">C18+C19+C20+C21+C22+C23+C24</f>
        <v>374651.67000000004</v>
      </c>
      <c r="D17" s="25">
        <f t="shared" si="2"/>
        <v>1243426.8299999998</v>
      </c>
      <c r="E17" s="25">
        <f t="shared" si="2"/>
        <v>1001410.69</v>
      </c>
      <c r="F17" s="25">
        <f t="shared" si="2"/>
        <v>1078319.27</v>
      </c>
      <c r="G17" s="25">
        <f t="shared" si="2"/>
        <v>600842.5299999999</v>
      </c>
      <c r="H17" s="25">
        <f t="shared" si="2"/>
        <v>342328.59</v>
      </c>
      <c r="I17" s="25">
        <f t="shared" si="2"/>
        <v>453330.74</v>
      </c>
      <c r="J17" s="25">
        <f t="shared" si="2"/>
        <v>507424.88</v>
      </c>
      <c r="K17" s="25">
        <f t="shared" si="2"/>
        <v>634190.82</v>
      </c>
      <c r="L17" s="25">
        <f>L18+L19+L20+L21+L22+L23+L24</f>
        <v>6712326.96</v>
      </c>
      <c r="M17"/>
    </row>
    <row r="18" spans="1:13" ht="17.25" customHeight="1">
      <c r="A18" s="26" t="s">
        <v>24</v>
      </c>
      <c r="B18" s="33">
        <f aca="true" t="shared" si="3" ref="B18:K18">ROUND(B13*B7,2)</f>
        <v>373652.5</v>
      </c>
      <c r="C18" s="33">
        <f t="shared" si="3"/>
        <v>238193.63</v>
      </c>
      <c r="D18" s="33">
        <f t="shared" si="3"/>
        <v>815415.98</v>
      </c>
      <c r="E18" s="33">
        <f t="shared" si="3"/>
        <v>719248.9</v>
      </c>
      <c r="F18" s="33">
        <f t="shared" si="3"/>
        <v>647528.13</v>
      </c>
      <c r="G18" s="33">
        <f t="shared" si="3"/>
        <v>376105.5</v>
      </c>
      <c r="H18" s="33">
        <f t="shared" si="3"/>
        <v>206032.47</v>
      </c>
      <c r="I18" s="33">
        <f t="shared" si="3"/>
        <v>309387.16</v>
      </c>
      <c r="J18" s="33">
        <f t="shared" si="3"/>
        <v>274555.76</v>
      </c>
      <c r="K18" s="33">
        <f t="shared" si="3"/>
        <v>448690.12</v>
      </c>
      <c r="L18" s="33">
        <f aca="true" t="shared" si="4" ref="L18:L24">SUM(B18:K18)</f>
        <v>4408810.15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99685.1</v>
      </c>
      <c r="C19" s="33">
        <f t="shared" si="5"/>
        <v>129851.7</v>
      </c>
      <c r="D19" s="33">
        <f t="shared" si="5"/>
        <v>398774.17</v>
      </c>
      <c r="E19" s="33">
        <f t="shared" si="5"/>
        <v>263992.04</v>
      </c>
      <c r="F19" s="33">
        <f t="shared" si="5"/>
        <v>402761.2</v>
      </c>
      <c r="G19" s="33">
        <f t="shared" si="5"/>
        <v>205647.83</v>
      </c>
      <c r="H19" s="33">
        <f t="shared" si="5"/>
        <v>123154.98</v>
      </c>
      <c r="I19" s="33">
        <f t="shared" si="5"/>
        <v>138052.94</v>
      </c>
      <c r="J19" s="33">
        <f t="shared" si="5"/>
        <v>220835.24</v>
      </c>
      <c r="K19" s="33">
        <f t="shared" si="5"/>
        <v>169450.32</v>
      </c>
      <c r="L19" s="33">
        <f t="shared" si="4"/>
        <v>2152205.52</v>
      </c>
      <c r="M19"/>
    </row>
    <row r="20" spans="1:13" ht="17.25" customHeight="1">
      <c r="A20" s="27" t="s">
        <v>26</v>
      </c>
      <c r="B20" s="33">
        <v>1677.4</v>
      </c>
      <c r="C20" s="33">
        <v>5220.4</v>
      </c>
      <c r="D20" s="33">
        <v>26464.8</v>
      </c>
      <c r="E20" s="33">
        <v>19871.2</v>
      </c>
      <c r="F20" s="33">
        <v>26644</v>
      </c>
      <c r="G20" s="33">
        <v>19089.2</v>
      </c>
      <c r="H20" s="33">
        <v>11755.2</v>
      </c>
      <c r="I20" s="33">
        <v>4504.7</v>
      </c>
      <c r="J20" s="33">
        <v>9262</v>
      </c>
      <c r="K20" s="33">
        <v>13278.5</v>
      </c>
      <c r="L20" s="33">
        <f t="shared" si="4"/>
        <v>137767.4</v>
      </c>
      <c r="M20"/>
    </row>
    <row r="21" spans="1:13" ht="17.25" customHeight="1">
      <c r="A21" s="27" t="s">
        <v>27</v>
      </c>
      <c r="B21" s="33">
        <v>1385.94</v>
      </c>
      <c r="C21" s="29">
        <v>1385.94</v>
      </c>
      <c r="D21" s="29">
        <v>2771.88</v>
      </c>
      <c r="E21" s="29">
        <v>2771.88</v>
      </c>
      <c r="F21" s="33">
        <v>1385.94</v>
      </c>
      <c r="G21" s="29">
        <v>0</v>
      </c>
      <c r="H21" s="33">
        <v>1385.94</v>
      </c>
      <c r="I21" s="29">
        <v>1385.94</v>
      </c>
      <c r="J21" s="29">
        <v>2771.88</v>
      </c>
      <c r="K21" s="29">
        <v>2771.88</v>
      </c>
      <c r="L21" s="33">
        <f t="shared" si="4"/>
        <v>18017.22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-4473.33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-4473.33</v>
      </c>
      <c r="M22"/>
    </row>
    <row r="23" spans="1:13" ht="17.25" customHeight="1">
      <c r="A23" s="27" t="s">
        <v>73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0</v>
      </c>
      <c r="M23"/>
    </row>
    <row r="24" spans="1:13" ht="17.25" customHeight="1">
      <c r="A24" s="27" t="s">
        <v>74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-39696.31</v>
      </c>
      <c r="C27" s="33">
        <f t="shared" si="6"/>
        <v>-22778.8</v>
      </c>
      <c r="D27" s="33">
        <f t="shared" si="6"/>
        <v>-64191.6</v>
      </c>
      <c r="E27" s="33">
        <f t="shared" si="6"/>
        <v>-55431.37</v>
      </c>
      <c r="F27" s="33">
        <f t="shared" si="6"/>
        <v>-48730</v>
      </c>
      <c r="G27" s="33">
        <f t="shared" si="6"/>
        <v>-31187.2</v>
      </c>
      <c r="H27" s="33">
        <f t="shared" si="6"/>
        <v>-22337.629999999997</v>
      </c>
      <c r="I27" s="33">
        <f t="shared" si="6"/>
        <v>-38142.11</v>
      </c>
      <c r="J27" s="33">
        <f t="shared" si="6"/>
        <v>-18836.4</v>
      </c>
      <c r="K27" s="33">
        <f t="shared" si="6"/>
        <v>-38799.2</v>
      </c>
      <c r="L27" s="33">
        <f aca="true" t="shared" si="7" ref="L27:L33">SUM(B27:K27)</f>
        <v>-380130.62</v>
      </c>
      <c r="M27"/>
    </row>
    <row r="28" spans="1:13" ht="18.75" customHeight="1">
      <c r="A28" s="27" t="s">
        <v>30</v>
      </c>
      <c r="B28" s="33">
        <f>B29+B30+B31+B32</f>
        <v>-19034.4</v>
      </c>
      <c r="C28" s="33">
        <f aca="true" t="shared" si="8" ref="C28:K28">C29+C30+C31+C32</f>
        <v>-22778.8</v>
      </c>
      <c r="D28" s="33">
        <f t="shared" si="8"/>
        <v>-64191.6</v>
      </c>
      <c r="E28" s="33">
        <f t="shared" si="8"/>
        <v>-50718.8</v>
      </c>
      <c r="F28" s="33">
        <f t="shared" si="8"/>
        <v>-48730</v>
      </c>
      <c r="G28" s="33">
        <f t="shared" si="8"/>
        <v>-31187.2</v>
      </c>
      <c r="H28" s="33">
        <f t="shared" si="8"/>
        <v>-14238.4</v>
      </c>
      <c r="I28" s="33">
        <f t="shared" si="8"/>
        <v>-38142.11</v>
      </c>
      <c r="J28" s="33">
        <f t="shared" si="8"/>
        <v>-18836.4</v>
      </c>
      <c r="K28" s="33">
        <f t="shared" si="8"/>
        <v>-38799.2</v>
      </c>
      <c r="L28" s="33">
        <f t="shared" si="7"/>
        <v>-346656.91000000003</v>
      </c>
      <c r="M28"/>
    </row>
    <row r="29" spans="1:13" s="36" customFormat="1" ht="18.75" customHeight="1">
      <c r="A29" s="34" t="s">
        <v>58</v>
      </c>
      <c r="B29" s="33">
        <f>-ROUND((B9)*$E$3,2)</f>
        <v>-19034.4</v>
      </c>
      <c r="C29" s="33">
        <f aca="true" t="shared" si="9" ref="C29:K29">-ROUND((C9)*$E$3,2)</f>
        <v>-22778.8</v>
      </c>
      <c r="D29" s="33">
        <f t="shared" si="9"/>
        <v>-64191.6</v>
      </c>
      <c r="E29" s="33">
        <f t="shared" si="9"/>
        <v>-50718.8</v>
      </c>
      <c r="F29" s="33">
        <f t="shared" si="9"/>
        <v>-48730</v>
      </c>
      <c r="G29" s="33">
        <f t="shared" si="9"/>
        <v>-31187.2</v>
      </c>
      <c r="H29" s="33">
        <f t="shared" si="9"/>
        <v>-14238.4</v>
      </c>
      <c r="I29" s="33">
        <f t="shared" si="9"/>
        <v>-19448</v>
      </c>
      <c r="J29" s="33">
        <f t="shared" si="9"/>
        <v>-18836.4</v>
      </c>
      <c r="K29" s="33">
        <f t="shared" si="9"/>
        <v>-38799.2</v>
      </c>
      <c r="L29" s="33">
        <f t="shared" si="7"/>
        <v>-327962.8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-163.32</v>
      </c>
      <c r="J31" s="17">
        <v>0</v>
      </c>
      <c r="K31" s="17">
        <v>0</v>
      </c>
      <c r="L31" s="33">
        <f t="shared" si="7"/>
        <v>-163.32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-18530.79</v>
      </c>
      <c r="J32" s="17">
        <v>0</v>
      </c>
      <c r="K32" s="17">
        <v>0</v>
      </c>
      <c r="L32" s="33">
        <f t="shared" si="7"/>
        <v>-18530.79</v>
      </c>
      <c r="M32"/>
    </row>
    <row r="33" spans="1:13" s="36" customFormat="1" ht="18.75" customHeight="1">
      <c r="A33" s="27" t="s">
        <v>34</v>
      </c>
      <c r="B33" s="38">
        <f>SUM(B34:B45)</f>
        <v>-20661.91</v>
      </c>
      <c r="C33" s="38">
        <f aca="true" t="shared" si="10" ref="C33:K33">SUM(C34:C45)</f>
        <v>0</v>
      </c>
      <c r="D33" s="38">
        <f t="shared" si="10"/>
        <v>0</v>
      </c>
      <c r="E33" s="38">
        <f t="shared" si="10"/>
        <v>-4712.57</v>
      </c>
      <c r="F33" s="38">
        <f t="shared" si="10"/>
        <v>0</v>
      </c>
      <c r="G33" s="38">
        <f t="shared" si="10"/>
        <v>0</v>
      </c>
      <c r="H33" s="38">
        <f t="shared" si="10"/>
        <v>-8099.23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-33473.71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-20661.91</v>
      </c>
      <c r="C35" s="17">
        <v>0</v>
      </c>
      <c r="D35" s="17">
        <v>0</v>
      </c>
      <c r="E35" s="33">
        <v>-4712.57</v>
      </c>
      <c r="F35" s="28">
        <v>0</v>
      </c>
      <c r="G35" s="28">
        <v>0</v>
      </c>
      <c r="H35" s="33">
        <v>-8099.23</v>
      </c>
      <c r="I35" s="17">
        <v>0</v>
      </c>
      <c r="J35" s="28">
        <v>0</v>
      </c>
      <c r="K35" s="17">
        <v>0</v>
      </c>
      <c r="L35" s="33">
        <f>SUM(B35:K35)</f>
        <v>-33473.71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436704.63</v>
      </c>
      <c r="C48" s="41">
        <f aca="true" t="shared" si="12" ref="C48:K48">IF(C17+C27+C40+C49&lt;0,0,C17+C27+C49)</f>
        <v>351872.87000000005</v>
      </c>
      <c r="D48" s="41">
        <f t="shared" si="12"/>
        <v>1179235.2299999997</v>
      </c>
      <c r="E48" s="41">
        <f t="shared" si="12"/>
        <v>945979.32</v>
      </c>
      <c r="F48" s="41">
        <f t="shared" si="12"/>
        <v>1029589.27</v>
      </c>
      <c r="G48" s="41">
        <f t="shared" si="12"/>
        <v>569655.33</v>
      </c>
      <c r="H48" s="41">
        <f t="shared" si="12"/>
        <v>319990.96</v>
      </c>
      <c r="I48" s="41">
        <f t="shared" si="12"/>
        <v>415188.63</v>
      </c>
      <c r="J48" s="41">
        <f t="shared" si="12"/>
        <v>488588.48</v>
      </c>
      <c r="K48" s="41">
        <f t="shared" si="12"/>
        <v>595391.62</v>
      </c>
      <c r="L48" s="42">
        <f>SUM(B48:K48)</f>
        <v>6332196.339999999</v>
      </c>
      <c r="M48" s="55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436704.62</v>
      </c>
      <c r="C54" s="41">
        <f aca="true" t="shared" si="14" ref="C54:J54">SUM(C55:C66)</f>
        <v>351872.87</v>
      </c>
      <c r="D54" s="41">
        <f t="shared" si="14"/>
        <v>1179235.23</v>
      </c>
      <c r="E54" s="41">
        <f t="shared" si="14"/>
        <v>945979.32</v>
      </c>
      <c r="F54" s="41">
        <f t="shared" si="14"/>
        <v>1029589.27</v>
      </c>
      <c r="G54" s="41">
        <f t="shared" si="14"/>
        <v>569655.33</v>
      </c>
      <c r="H54" s="41">
        <f t="shared" si="14"/>
        <v>319990.96</v>
      </c>
      <c r="I54" s="41">
        <f>SUM(I55:I69)</f>
        <v>415188.63</v>
      </c>
      <c r="J54" s="41">
        <f t="shared" si="14"/>
        <v>488588.48</v>
      </c>
      <c r="K54" s="41">
        <f>SUM(K55:K68)</f>
        <v>595391.62</v>
      </c>
      <c r="L54" s="46">
        <f>SUM(B54:K54)</f>
        <v>6332196.329999999</v>
      </c>
      <c r="M54" s="40"/>
    </row>
    <row r="55" spans="1:13" ht="18.75" customHeight="1">
      <c r="A55" s="47" t="s">
        <v>51</v>
      </c>
      <c r="B55" s="48">
        <v>436704.62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436704.62</v>
      </c>
      <c r="M55" s="40"/>
    </row>
    <row r="56" spans="1:12" ht="18.75" customHeight="1">
      <c r="A56" s="47" t="s">
        <v>61</v>
      </c>
      <c r="B56" s="17">
        <v>0</v>
      </c>
      <c r="C56" s="48">
        <v>307431.33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307431.33</v>
      </c>
    </row>
    <row r="57" spans="1:12" ht="18.75" customHeight="1">
      <c r="A57" s="47" t="s">
        <v>62</v>
      </c>
      <c r="B57" s="17">
        <v>0</v>
      </c>
      <c r="C57" s="48">
        <v>44441.54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44441.54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1179235.23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1179235.23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945979.32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945979.32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1029589.27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1029589.27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569655.33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569655.33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319990.96</v>
      </c>
      <c r="I62" s="17">
        <v>0</v>
      </c>
      <c r="J62" s="17">
        <v>0</v>
      </c>
      <c r="K62" s="17">
        <v>0</v>
      </c>
      <c r="L62" s="46">
        <f t="shared" si="15"/>
        <v>319990.96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488588.48</v>
      </c>
      <c r="K64" s="17">
        <v>0</v>
      </c>
      <c r="L64" s="46">
        <f t="shared" si="15"/>
        <v>488588.48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332942.99</v>
      </c>
      <c r="L65" s="46">
        <f t="shared" si="15"/>
        <v>332942.99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262448.63</v>
      </c>
      <c r="L66" s="46">
        <f t="shared" si="15"/>
        <v>262448.63</v>
      </c>
    </row>
    <row r="67" spans="1:12" ht="18.75" customHeight="1">
      <c r="A67" s="47" t="s">
        <v>71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3">
        <v>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1">
        <v>415188.63</v>
      </c>
      <c r="J69" s="53">
        <v>0</v>
      </c>
      <c r="K69" s="53">
        <v>0</v>
      </c>
      <c r="L69" s="51">
        <f>SUM(B69:K69)</f>
        <v>415188.63</v>
      </c>
    </row>
    <row r="70" spans="1:12" ht="18" customHeight="1">
      <c r="A70" s="52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2"/>
      <c r="I71"/>
      <c r="K71"/>
    </row>
    <row r="72" spans="1:11" ht="14.25">
      <c r="A72" s="54"/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2021-06-21T18:34:47Z</dcterms:modified>
  <cp:category/>
  <cp:version/>
  <cp:contentType/>
  <cp:contentStatus/>
</cp:coreProperties>
</file>