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<sst xmlns="http://schemas.openxmlformats.org/spreadsheetml/2006/main" count="80" uniqueCount="79">
  <si>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</si>
  <si>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</si>
  <si>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</si>
  <si>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</si>
  <si>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</si>
  <si>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</si>
  <si>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</si>
  <si>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</si>
  <si>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</si>
  <si>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</si>
  <si>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</si>
  <si>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</si>
  <si>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</si>
  <si>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</si>
  <si>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</si>
  <si>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</si>
  <si>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</si>
  <si>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</si>
  <si>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</si>
  <si>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</si>
  <si>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</si>
  <si>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</si>
  <si>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</si>
  <si>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</si>
  <si>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</si>
  <si>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</si>
  <si>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</si>
  <si>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</si>
  <si>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</si>
  <si>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</si>
  <si>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</si>
  <si>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</si>
  <si>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</si>
  <si>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</si>
  <si>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</si>
  <si>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</si>
  <si>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</si>
  <si>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</si>
  <si>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</si>
  <si>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</si>
  <si>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</si>
  <si>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</si>
  <si>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</si>
  <si>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</si>
  <si>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</si>
  <si>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</si>
  <si>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</si>
  <si>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</si>
  <si>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</si>
  <si>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</si>
  <si>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</si>
  <si>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</si>
  <si>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</si>
  <si>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</si>
  <si>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</si>
  <si>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</si>
  <si>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</si>
  <si>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</si>
  <si>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</si>
  <si>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</si>
  <si>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</si>
  <si>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</si>
  <si>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</si>
  <si>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</si>
  <si>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</si>
  <si>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</si>
  <si>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</si>
  <si>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</si>
  <si>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</si>
  <si>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</si>
  <si>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</si>
  <si>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</si>
  <si>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</si>
  <si>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</si>
  <si>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</si>
  <si>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11/06/21 - VENCIMENTO 18/06/21</t>
  </si>
  <si>
    <t>7.15. Consórcio KBPX</t>
  </si>
  <si>
    <t>5.3. Revisão de Remuneração pelo Transporte Coletivo ¹</t>
  </si>
  <si>
    <t>¹ Energia para tração abr e mai/21.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</si>
</sst>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62818</v>
      </c>
      <c r="C7" s="10">
        <f>C8+C11</f>
        <v>78708</v>
      </c>
      <c r="D7" s="10">
        <f aca="true" t="shared" si="0" ref="D7:K7">D8+D11</f>
        <v>225049</v>
      </c>
      <c r="E7" s="10">
        <f t="shared" si="0"/>
        <v>197308</v>
      </c>
      <c r="F7" s="10">
        <f t="shared" si="0"/>
        <v>197570</v>
      </c>
      <c r="G7" s="10">
        <f t="shared" si="0"/>
        <v>103993</v>
      </c>
      <c r="H7" s="10">
        <f t="shared" si="0"/>
        <v>51497</v>
      </c>
      <c r="I7" s="10">
        <f t="shared" si="0"/>
        <v>96333</v>
      </c>
      <c r="J7" s="10">
        <f t="shared" si="0"/>
        <v>77466</v>
      </c>
      <c r="K7" s="10">
        <f t="shared" si="0"/>
        <v>158513</v>
      </c>
      <c r="L7" s="10">
        <f>SUM(B7:K7)</f>
        <v>1249255</v>
      </c>
      <c r="M7" s="11"/>
    </row>
    <row r="8" spans="1:13" ht="17.25" customHeight="1">
      <c r="A8" s="12" t="s">
        <v>18</v>
      </c>
      <c r="B8" s="13">
        <f>B9+B10</f>
        <v>4472</v>
      </c>
      <c r="C8" s="13">
        <f aca="true" t="shared" si="1" ref="C8:K8">C9+C10</f>
        <v>5361</v>
      </c>
      <c r="D8" s="13">
        <f t="shared" si="1"/>
        <v>15591</v>
      </c>
      <c r="E8" s="13">
        <f t="shared" si="1"/>
        <v>12734</v>
      </c>
      <c r="F8" s="13">
        <f t="shared" si="1"/>
        <v>12013</v>
      </c>
      <c r="G8" s="13">
        <f t="shared" si="1"/>
        <v>7748</v>
      </c>
      <c r="H8" s="13">
        <f t="shared" si="1"/>
        <v>3481</v>
      </c>
      <c r="I8" s="13">
        <f t="shared" si="1"/>
        <v>4555</v>
      </c>
      <c r="J8" s="13">
        <f t="shared" si="1"/>
        <v>4474</v>
      </c>
      <c r="K8" s="13">
        <f t="shared" si="1"/>
        <v>9453</v>
      </c>
      <c r="L8" s="13">
        <f>SUM(B8:K8)</f>
        <v>79882</v>
      </c>
      <c r="M8"/>
    </row>
    <row r="9" spans="1:13" ht="17.25" customHeight="1">
      <c r="A9" s="14" t="s">
        <v>19</v>
      </c>
      <c r="B9" s="15">
        <v>4471</v>
      </c>
      <c r="C9" s="15">
        <v>5361</v>
      </c>
      <c r="D9" s="15">
        <v>15591</v>
      </c>
      <c r="E9" s="15">
        <v>12734</v>
      </c>
      <c r="F9" s="15">
        <v>12013</v>
      </c>
      <c r="G9" s="15">
        <v>7748</v>
      </c>
      <c r="H9" s="15">
        <v>3476</v>
      </c>
      <c r="I9" s="15">
        <v>4555</v>
      </c>
      <c r="J9" s="15">
        <v>4474</v>
      </c>
      <c r="K9" s="15">
        <v>9453</v>
      </c>
      <c r="L9" s="13">
        <f>SUM(B9:K9)</f>
        <v>79876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58346</v>
      </c>
      <c r="C11" s="15">
        <v>73347</v>
      </c>
      <c r="D11" s="15">
        <v>209458</v>
      </c>
      <c r="E11" s="15">
        <v>184574</v>
      </c>
      <c r="F11" s="15">
        <v>185557</v>
      </c>
      <c r="G11" s="15">
        <v>96245</v>
      </c>
      <c r="H11" s="15">
        <v>48016</v>
      </c>
      <c r="I11" s="15">
        <v>91778</v>
      </c>
      <c r="J11" s="15">
        <v>72992</v>
      </c>
      <c r="K11" s="15">
        <v>149060</v>
      </c>
      <c r="L11" s="13">
        <f>SUM(B11:K11)</f>
        <v>1169373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1.293170422763526</v>
      </c>
      <c r="C15" s="22">
        <v>1.539756794390257</v>
      </c>
      <c r="D15" s="22">
        <v>1.478367603663166</v>
      </c>
      <c r="E15" s="22">
        <v>1.348222988279136</v>
      </c>
      <c r="F15" s="22">
        <v>1.627434052151694</v>
      </c>
      <c r="G15" s="22">
        <v>1.551703426956449</v>
      </c>
      <c r="H15" s="22">
        <v>1.616154171438766</v>
      </c>
      <c r="I15" s="22">
        <v>1.42033375254924</v>
      </c>
      <c r="J15" s="22">
        <v>1.809502408799458</v>
      </c>
      <c r="K15" s="22">
        <v>1.352728929675318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474690.44999999995</v>
      </c>
      <c r="C17" s="25">
        <f aca="true" t="shared" si="2" ref="C17:K17">C18+C19+C20+C21+C22+C23+C24</f>
        <v>377903.58999999997</v>
      </c>
      <c r="D17" s="25">
        <f t="shared" si="2"/>
        <v>1242654.9599999997</v>
      </c>
      <c r="E17" s="25">
        <f t="shared" si="2"/>
        <v>998289.76</v>
      </c>
      <c r="F17" s="25">
        <f t="shared" si="2"/>
        <v>1077362.36</v>
      </c>
      <c r="G17" s="25">
        <f t="shared" si="2"/>
        <v>597749.0499999999</v>
      </c>
      <c r="H17" s="25">
        <f t="shared" si="2"/>
        <v>342042.57</v>
      </c>
      <c r="I17" s="25">
        <f t="shared" si="2"/>
        <v>454964.01</v>
      </c>
      <c r="J17" s="25">
        <f t="shared" si="2"/>
        <v>507355.91000000003</v>
      </c>
      <c r="K17" s="25">
        <f t="shared" si="2"/>
        <v>634899.5800000001</v>
      </c>
      <c r="L17" s="25">
        <f>L18+L19+L20+L21+L22+L23+L24</f>
        <v>6707912.239999999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364853.23</v>
      </c>
      <c r="C18" s="33">
        <f t="shared" si="3"/>
        <v>240948.8</v>
      </c>
      <c r="D18" s="33">
        <f t="shared" si="3"/>
        <v>820483.64</v>
      </c>
      <c r="E18" s="33">
        <f t="shared" si="3"/>
        <v>727474.6</v>
      </c>
      <c r="F18" s="33">
        <f t="shared" si="3"/>
        <v>644828.97</v>
      </c>
      <c r="G18" s="33">
        <f t="shared" si="3"/>
        <v>372970.89</v>
      </c>
      <c r="H18" s="33">
        <f t="shared" si="3"/>
        <v>203495.55</v>
      </c>
      <c r="I18" s="33">
        <f t="shared" si="3"/>
        <v>316174.54</v>
      </c>
      <c r="J18" s="33">
        <f t="shared" si="3"/>
        <v>273757.1</v>
      </c>
      <c r="K18" s="33">
        <f t="shared" si="3"/>
        <v>457357.56</v>
      </c>
      <c r="L18" s="33">
        <f aca="true" t="shared" si="4" ref="L18:L24">SUM(B18:K18)</f>
        <v>4422344.88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106964.18</v>
      </c>
      <c r="C19" s="33">
        <f t="shared" si="5"/>
        <v>130053.75</v>
      </c>
      <c r="D19" s="33">
        <f t="shared" si="5"/>
        <v>392492.79</v>
      </c>
      <c r="E19" s="33">
        <f t="shared" si="5"/>
        <v>253323.38</v>
      </c>
      <c r="F19" s="33">
        <f t="shared" si="5"/>
        <v>404587.65</v>
      </c>
      <c r="G19" s="33">
        <f t="shared" si="5"/>
        <v>205769.32</v>
      </c>
      <c r="H19" s="33">
        <f t="shared" si="5"/>
        <v>125384.63</v>
      </c>
      <c r="I19" s="33">
        <f t="shared" si="5"/>
        <v>132898.83</v>
      </c>
      <c r="J19" s="33">
        <f t="shared" si="5"/>
        <v>221607.03</v>
      </c>
      <c r="K19" s="33">
        <f t="shared" si="5"/>
        <v>161323.24</v>
      </c>
      <c r="L19" s="33">
        <f t="shared" si="4"/>
        <v>2134404.8000000003</v>
      </c>
      <c r="M19"/>
    </row>
    <row r="20" spans="1:13" ht="17.25" customHeight="1">
      <c r="A20" s="27" t="s">
        <v>26</v>
      </c>
      <c r="B20" s="33">
        <v>1487.1</v>
      </c>
      <c r="C20" s="33">
        <v>5515.1</v>
      </c>
      <c r="D20" s="33">
        <v>26906.65</v>
      </c>
      <c r="E20" s="33">
        <v>19323.9</v>
      </c>
      <c r="F20" s="33">
        <v>26559.8</v>
      </c>
      <c r="G20" s="33">
        <v>19008.84</v>
      </c>
      <c r="H20" s="33">
        <v>11776.45</v>
      </c>
      <c r="I20" s="33">
        <v>4504.7</v>
      </c>
      <c r="J20" s="33">
        <v>9219.9</v>
      </c>
      <c r="K20" s="33">
        <v>13446.9</v>
      </c>
      <c r="L20" s="33">
        <f t="shared" si="4"/>
        <v>137749.34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-130.67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-130.67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-358658.55</v>
      </c>
      <c r="C27" s="33">
        <f t="shared" si="6"/>
        <v>-23588.4</v>
      </c>
      <c r="D27" s="33">
        <f t="shared" si="6"/>
        <v>-68600.4</v>
      </c>
      <c r="E27" s="33">
        <f t="shared" si="6"/>
        <v>-60742.17</v>
      </c>
      <c r="F27" s="33">
        <f t="shared" si="6"/>
        <v>-52857.2</v>
      </c>
      <c r="G27" s="33">
        <f t="shared" si="6"/>
        <v>-34091.2</v>
      </c>
      <c r="H27" s="33">
        <f t="shared" si="6"/>
        <v>-23393.629999999997</v>
      </c>
      <c r="I27" s="33">
        <f t="shared" si="6"/>
        <v>-28694.12</v>
      </c>
      <c r="J27" s="33">
        <f t="shared" si="6"/>
        <v>-19685.6</v>
      </c>
      <c r="K27" s="33">
        <f t="shared" si="6"/>
        <v>-41593.2</v>
      </c>
      <c r="L27" s="33">
        <f aca="true" t="shared" si="7" ref="L27:L33">SUM(B27:K27)</f>
        <v>-711904.4699999999</v>
      </c>
      <c r="M27"/>
    </row>
    <row r="28" spans="1:13" ht="18.75" customHeight="1">
      <c r="A28" s="27" t="s">
        <v>30</v>
      </c>
      <c r="B28" s="33">
        <f>B29+B30+B31+B32</f>
        <v>-19672.4</v>
      </c>
      <c r="C28" s="33">
        <f aca="true" t="shared" si="8" ref="C28:K28">C29+C30+C31+C32</f>
        <v>-23588.4</v>
      </c>
      <c r="D28" s="33">
        <f t="shared" si="8"/>
        <v>-68600.4</v>
      </c>
      <c r="E28" s="33">
        <f t="shared" si="8"/>
        <v>-56029.6</v>
      </c>
      <c r="F28" s="33">
        <f t="shared" si="8"/>
        <v>-52857.2</v>
      </c>
      <c r="G28" s="33">
        <f t="shared" si="8"/>
        <v>-34091.2</v>
      </c>
      <c r="H28" s="33">
        <f t="shared" si="8"/>
        <v>-15294.4</v>
      </c>
      <c r="I28" s="33">
        <f t="shared" si="8"/>
        <v>-28694.12</v>
      </c>
      <c r="J28" s="33">
        <f t="shared" si="8"/>
        <v>-19685.6</v>
      </c>
      <c r="K28" s="33">
        <f t="shared" si="8"/>
        <v>-41593.2</v>
      </c>
      <c r="L28" s="33">
        <f t="shared" si="7"/>
        <v>-360106.52</v>
      </c>
      <c r="M28"/>
    </row>
    <row r="29" spans="1:13" s="36" customFormat="1" ht="18.75" customHeight="1">
      <c r="A29" s="34" t="s">
        <v>57</v>
      </c>
      <c r="B29" s="33">
        <f>-ROUND((B9)*$E$3,2)</f>
        <v>-19672.4</v>
      </c>
      <c r="C29" s="33">
        <f aca="true" t="shared" si="9" ref="C29:K29">-ROUND((C9)*$E$3,2)</f>
        <v>-23588.4</v>
      </c>
      <c r="D29" s="33">
        <f t="shared" si="9"/>
        <v>-68600.4</v>
      </c>
      <c r="E29" s="33">
        <f t="shared" si="9"/>
        <v>-56029.6</v>
      </c>
      <c r="F29" s="33">
        <f t="shared" si="9"/>
        <v>-52857.2</v>
      </c>
      <c r="G29" s="33">
        <f t="shared" si="9"/>
        <v>-34091.2</v>
      </c>
      <c r="H29" s="33">
        <f t="shared" si="9"/>
        <v>-15294.4</v>
      </c>
      <c r="I29" s="33">
        <f t="shared" si="9"/>
        <v>-20042</v>
      </c>
      <c r="J29" s="33">
        <f t="shared" si="9"/>
        <v>-19685.6</v>
      </c>
      <c r="K29" s="33">
        <f t="shared" si="9"/>
        <v>-41593.2</v>
      </c>
      <c r="L29" s="33">
        <f t="shared" si="7"/>
        <v>-351454.4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-123.89</v>
      </c>
      <c r="J31" s="17">
        <v>0</v>
      </c>
      <c r="K31" s="17">
        <v>0</v>
      </c>
      <c r="L31" s="33">
        <f t="shared" si="7"/>
        <v>-123.89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-8528.23</v>
      </c>
      <c r="J32" s="17">
        <v>0</v>
      </c>
      <c r="K32" s="17">
        <v>0</v>
      </c>
      <c r="L32" s="33">
        <f t="shared" si="7"/>
        <v>-8528.23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-318324.24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2">
        <f>SUM(B46:K46)</f>
        <v>-318324.24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116031.89999999997</v>
      </c>
      <c r="C48" s="41">
        <f aca="true" t="shared" si="12" ref="C48:K48">IF(C17+C27+C40+C49&lt;0,0,C17+C27+C49)</f>
        <v>354315.18999999994</v>
      </c>
      <c r="D48" s="41">
        <f t="shared" si="12"/>
        <v>1174054.5599999998</v>
      </c>
      <c r="E48" s="41">
        <f t="shared" si="12"/>
        <v>937547.59</v>
      </c>
      <c r="F48" s="41">
        <f t="shared" si="12"/>
        <v>1024505.1600000001</v>
      </c>
      <c r="G48" s="41">
        <f t="shared" si="12"/>
        <v>563657.85</v>
      </c>
      <c r="H48" s="41">
        <f t="shared" si="12"/>
        <v>318648.94</v>
      </c>
      <c r="I48" s="41">
        <f t="shared" si="12"/>
        <v>426269.89</v>
      </c>
      <c r="J48" s="41">
        <f t="shared" si="12"/>
        <v>487670.31000000006</v>
      </c>
      <c r="K48" s="41">
        <f t="shared" si="12"/>
        <v>593306.3800000001</v>
      </c>
      <c r="L48" s="42">
        <f>SUM(B48:K48)</f>
        <v>5996007.7700000005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116031.89</v>
      </c>
      <c r="C54" s="41">
        <f aca="true" t="shared" si="14" ref="C54:J54">SUM(C55:C66)</f>
        <v>354315.2</v>
      </c>
      <c r="D54" s="41">
        <f t="shared" si="14"/>
        <v>1174054.57</v>
      </c>
      <c r="E54" s="41">
        <f t="shared" si="14"/>
        <v>937547.58</v>
      </c>
      <c r="F54" s="41">
        <f t="shared" si="14"/>
        <v>1024505.16</v>
      </c>
      <c r="G54" s="41">
        <f t="shared" si="14"/>
        <v>563657.86</v>
      </c>
      <c r="H54" s="41">
        <f t="shared" si="14"/>
        <v>318648.93</v>
      </c>
      <c r="I54" s="41">
        <f>SUM(I55:I69)</f>
        <v>426269.89</v>
      </c>
      <c r="J54" s="41">
        <f t="shared" si="14"/>
        <v>487670.31</v>
      </c>
      <c r="K54" s="41">
        <f>SUM(K55:K68)</f>
        <v>593306.38</v>
      </c>
      <c r="L54" s="46">
        <f>SUM(B54:K54)</f>
        <v>5996007.77</v>
      </c>
      <c r="M54" s="40"/>
    </row>
    <row r="55" spans="1:13" ht="18.75" customHeight="1">
      <c r="A55" s="47" t="s">
        <v>50</v>
      </c>
      <c r="B55" s="48">
        <v>116031.89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116031.89</v>
      </c>
      <c r="M55" s="40"/>
    </row>
    <row r="56" spans="1:12" ht="18.75" customHeight="1">
      <c r="A56" s="47" t="s">
        <v>60</v>
      </c>
      <c r="B56" s="17">
        <v>0</v>
      </c>
      <c r="C56" s="48">
        <v>309636.05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309636.05</v>
      </c>
    </row>
    <row r="57" spans="1:12" ht="18.75" customHeight="1">
      <c r="A57" s="47" t="s">
        <v>61</v>
      </c>
      <c r="B57" s="17">
        <v>0</v>
      </c>
      <c r="C57" s="48">
        <v>44679.15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44679.15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1174054.57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1174054.57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937547.58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937547.58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1024505.16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1024505.16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563657.86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563657.86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318648.93</v>
      </c>
      <c r="I62" s="17">
        <v>0</v>
      </c>
      <c r="J62" s="17">
        <v>0</v>
      </c>
      <c r="K62" s="17">
        <v>0</v>
      </c>
      <c r="L62" s="46">
        <f t="shared" si="15"/>
        <v>318648.93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487670.31</v>
      </c>
      <c r="K64" s="17">
        <v>0</v>
      </c>
      <c r="L64" s="46">
        <f t="shared" si="15"/>
        <v>487670.31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331836.26</v>
      </c>
      <c r="L65" s="46">
        <f t="shared" si="15"/>
        <v>331836.26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261470.12</v>
      </c>
      <c r="L66" s="46">
        <f t="shared" si="15"/>
        <v>261470.12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426269.89</v>
      </c>
      <c r="J69" s="53">
        <v>0</v>
      </c>
      <c r="K69" s="53">
        <v>0</v>
      </c>
      <c r="L69" s="51">
        <f>SUM(B69:K69)</f>
        <v>426269.89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2021-06-17T18:45:51Z</dcterms:modified>
  <cp:category/>
  <cp:version/>
  <cp:contentType/>
  <cp:contentStatus/>
</cp:coreProperties>
</file>