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<sst xmlns="http://schemas.openxmlformats.org/spreadsheetml/2006/main" count="79" uniqueCount="78">
  <si>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</si>
  <si>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</si>
  <si>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</si>
  <si>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</si>
  <si>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</si>
  <si>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</si>
  <si>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</si>
  <si>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</si>
  <si>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</si>
  <si>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</si>
  <si>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</si>
  <si>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</si>
  <si>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</si>
  <si>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</si>
  <si>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</si>
  <si>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</si>
  <si>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</si>
  <si>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</si>
  <si>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</si>
  <si>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</si>
  <si>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</si>
  <si>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</si>
  <si>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</si>
  <si>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</si>
  <si>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</si>
  <si>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</si>
  <si>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</si>
  <si>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</si>
  <si>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</si>
  <si>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</si>
  <si>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</si>
  <si>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</si>
  <si>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</si>
  <si>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</si>
  <si>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</si>
  <si>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</si>
  <si>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</si>
  <si>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</si>
  <si>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</si>
  <si>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</si>
  <si>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</si>
  <si>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</si>
  <si>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</si>
  <si>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</si>
  <si>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</si>
  <si>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</si>
  <si>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</si>
  <si>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</si>
  <si>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</si>
  <si>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</si>
  <si>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</si>
  <si>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</si>
  <si>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</si>
  <si>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</si>
  <si>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</si>
  <si>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</si>
  <si>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</si>
  <si>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</si>
  <si>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</si>
  <si>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</si>
  <si>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</si>
  <si>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</si>
  <si>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</si>
  <si>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</si>
  <si>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</si>
  <si>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</si>
  <si>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</si>
  <si>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</si>
  <si>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</si>
  <si>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</si>
  <si>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</si>
  <si>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</si>
  <si>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</si>
  <si>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</si>
  <si>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</si>
  <si>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</si>
  <si>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10/06/21 - VENCIMENTO 17/06/21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</si>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</sst>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0" fillId="0" borderId="4" xfId="46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63564</v>
      </c>
      <c r="C7" s="10">
        <f>C8+C11</f>
        <v>79444</v>
      </c>
      <c r="D7" s="10">
        <f aca="true" t="shared" si="0" ref="D7:K7">D8+D11</f>
        <v>226839</v>
      </c>
      <c r="E7" s="10">
        <f t="shared" si="0"/>
        <v>195900</v>
      </c>
      <c r="F7" s="10">
        <f t="shared" si="0"/>
        <v>199942</v>
      </c>
      <c r="G7" s="10">
        <f t="shared" si="0"/>
        <v>106199</v>
      </c>
      <c r="H7" s="10">
        <f t="shared" si="0"/>
        <v>52047</v>
      </c>
      <c r="I7" s="10">
        <f t="shared" si="0"/>
        <v>95790</v>
      </c>
      <c r="J7" s="10">
        <f t="shared" si="0"/>
        <v>78590</v>
      </c>
      <c r="K7" s="10">
        <f t="shared" si="0"/>
        <v>160310</v>
      </c>
      <c r="L7" s="10">
        <f>SUM(B7:K7)</f>
        <v>1258625</v>
      </c>
      <c r="M7" s="11"/>
    </row>
    <row r="8" spans="1:13" ht="17.25" customHeight="1">
      <c r="A8" s="12" t="s">
        <v>18</v>
      </c>
      <c r="B8" s="13">
        <f>B9+B10</f>
        <v>4429</v>
      </c>
      <c r="C8" s="13">
        <f aca="true" t="shared" si="1" ref="C8:K8">C9+C10</f>
        <v>5272</v>
      </c>
      <c r="D8" s="13">
        <f t="shared" si="1"/>
        <v>15263</v>
      </c>
      <c r="E8" s="13">
        <f t="shared" si="1"/>
        <v>11868</v>
      </c>
      <c r="F8" s="13">
        <f t="shared" si="1"/>
        <v>11045</v>
      </c>
      <c r="G8" s="13">
        <f t="shared" si="1"/>
        <v>7342</v>
      </c>
      <c r="H8" s="13">
        <f t="shared" si="1"/>
        <v>3186</v>
      </c>
      <c r="I8" s="13">
        <f t="shared" si="1"/>
        <v>4371</v>
      </c>
      <c r="J8" s="13">
        <f t="shared" si="1"/>
        <v>4457</v>
      </c>
      <c r="K8" s="13">
        <f t="shared" si="1"/>
        <v>9145</v>
      </c>
      <c r="L8" s="13">
        <f>SUM(B8:K8)</f>
        <v>76378</v>
      </c>
      <c r="M8"/>
    </row>
    <row r="9" spans="1:13" ht="17.25" customHeight="1">
      <c r="A9" s="14" t="s">
        <v>19</v>
      </c>
      <c r="B9" s="15">
        <v>4428</v>
      </c>
      <c r="C9" s="15">
        <v>5272</v>
      </c>
      <c r="D9" s="15">
        <v>15263</v>
      </c>
      <c r="E9" s="15">
        <v>11868</v>
      </c>
      <c r="F9" s="15">
        <v>11045</v>
      </c>
      <c r="G9" s="15">
        <v>7342</v>
      </c>
      <c r="H9" s="15">
        <v>3185</v>
      </c>
      <c r="I9" s="15">
        <v>4371</v>
      </c>
      <c r="J9" s="15">
        <v>4457</v>
      </c>
      <c r="K9" s="15">
        <v>9145</v>
      </c>
      <c r="L9" s="13">
        <f>SUM(B9:K9)</f>
        <v>76376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59135</v>
      </c>
      <c r="C11" s="15">
        <v>74172</v>
      </c>
      <c r="D11" s="15">
        <v>211576</v>
      </c>
      <c r="E11" s="15">
        <v>184032</v>
      </c>
      <c r="F11" s="15">
        <v>188897</v>
      </c>
      <c r="G11" s="15">
        <v>98857</v>
      </c>
      <c r="H11" s="15">
        <v>48861</v>
      </c>
      <c r="I11" s="15">
        <v>91419</v>
      </c>
      <c r="J11" s="15">
        <v>74133</v>
      </c>
      <c r="K11" s="15">
        <v>151165</v>
      </c>
      <c r="L11" s="13">
        <f>SUM(B11:K11)</f>
        <v>1182247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1.285509100052546</v>
      </c>
      <c r="C15" s="22">
        <v>1.513547926967707</v>
      </c>
      <c r="D15" s="22">
        <v>1.47978225275967</v>
      </c>
      <c r="E15" s="22">
        <v>1.35810137561925</v>
      </c>
      <c r="F15" s="22">
        <v>1.615035096893796</v>
      </c>
      <c r="G15" s="22">
        <v>1.527185397774567</v>
      </c>
      <c r="H15" s="22">
        <v>1.603977915389012</v>
      </c>
      <c r="I15" s="22">
        <v>1.428593938061214</v>
      </c>
      <c r="J15" s="22">
        <v>1.787639354714813</v>
      </c>
      <c r="K15" s="22">
        <v>1.342793336828211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477443.19</v>
      </c>
      <c r="C17" s="25">
        <f aca="true" t="shared" si="2" ref="C17:K17">C18+C19+C20+C21+C22+C23+C24</f>
        <v>374370.7</v>
      </c>
      <c r="D17" s="25">
        <f t="shared" si="2"/>
        <v>1253439.0999999999</v>
      </c>
      <c r="E17" s="25">
        <f t="shared" si="2"/>
        <v>998631.8500000001</v>
      </c>
      <c r="F17" s="25">
        <f t="shared" si="2"/>
        <v>1081804.84</v>
      </c>
      <c r="G17" s="25">
        <f t="shared" si="2"/>
        <v>600611.21</v>
      </c>
      <c r="H17" s="25">
        <f t="shared" si="2"/>
        <v>342979.36</v>
      </c>
      <c r="I17" s="25">
        <f t="shared" si="2"/>
        <v>455155.96</v>
      </c>
      <c r="J17" s="25">
        <f t="shared" si="2"/>
        <v>508597.73000000004</v>
      </c>
      <c r="K17" s="25">
        <f t="shared" si="2"/>
        <v>637359.79</v>
      </c>
      <c r="L17" s="25">
        <f>L18+L19+L20+L21+L22+L23+L24</f>
        <v>6730393.73</v>
      </c>
      <c r="M17"/>
    </row>
    <row r="18" spans="1:13" ht="17.25" customHeight="1">
      <c r="A18" s="26" t="s">
        <v>24</v>
      </c>
      <c r="B18" s="33">
        <f aca="true" t="shared" si="3" ref="B18:K18">ROUND(B13*B7,2)</f>
        <v>369186.07</v>
      </c>
      <c r="C18" s="33">
        <f t="shared" si="3"/>
        <v>243201.92</v>
      </c>
      <c r="D18" s="33">
        <f t="shared" si="3"/>
        <v>827009.63</v>
      </c>
      <c r="E18" s="33">
        <f t="shared" si="3"/>
        <v>722283.3</v>
      </c>
      <c r="F18" s="33">
        <f t="shared" si="3"/>
        <v>652570.7</v>
      </c>
      <c r="G18" s="33">
        <f t="shared" si="3"/>
        <v>380882.71</v>
      </c>
      <c r="H18" s="33">
        <f t="shared" si="3"/>
        <v>205668.93</v>
      </c>
      <c r="I18" s="33">
        <f t="shared" si="3"/>
        <v>314392.36</v>
      </c>
      <c r="J18" s="33">
        <f t="shared" si="3"/>
        <v>277729.2</v>
      </c>
      <c r="K18" s="33">
        <f t="shared" si="3"/>
        <v>462542.44</v>
      </c>
      <c r="L18" s="33">
        <f aca="true" t="shared" si="4" ref="L18:L24">SUM(B18:K18)</f>
        <v>4455467.260000001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105405.98</v>
      </c>
      <c r="C19" s="33">
        <f t="shared" si="5"/>
        <v>124895.84</v>
      </c>
      <c r="D19" s="33">
        <f t="shared" si="5"/>
        <v>396784.54</v>
      </c>
      <c r="E19" s="33">
        <f t="shared" si="5"/>
        <v>258650.64</v>
      </c>
      <c r="F19" s="33">
        <f t="shared" si="5"/>
        <v>401353.88</v>
      </c>
      <c r="G19" s="33">
        <f t="shared" si="5"/>
        <v>200795.8</v>
      </c>
      <c r="H19" s="33">
        <f t="shared" si="5"/>
        <v>124219.49</v>
      </c>
      <c r="I19" s="33">
        <f t="shared" si="5"/>
        <v>134746.66</v>
      </c>
      <c r="J19" s="33">
        <f t="shared" si="5"/>
        <v>218750.45</v>
      </c>
      <c r="K19" s="33">
        <f t="shared" si="5"/>
        <v>158556.47</v>
      </c>
      <c r="L19" s="33">
        <f t="shared" si="4"/>
        <v>2124159.75</v>
      </c>
      <c r="M19"/>
    </row>
    <row r="20" spans="1:13" ht="17.25" customHeight="1">
      <c r="A20" s="27" t="s">
        <v>26</v>
      </c>
      <c r="B20" s="33">
        <v>1465.2</v>
      </c>
      <c r="C20" s="33">
        <v>5009.9</v>
      </c>
      <c r="D20" s="33">
        <v>26873.05</v>
      </c>
      <c r="E20" s="33">
        <v>19660.7</v>
      </c>
      <c r="F20" s="33">
        <v>26494.32</v>
      </c>
      <c r="G20" s="33">
        <v>18932.7</v>
      </c>
      <c r="H20" s="33">
        <v>11705</v>
      </c>
      <c r="I20" s="33">
        <v>4631</v>
      </c>
      <c r="J20" s="33">
        <v>9346.2</v>
      </c>
      <c r="K20" s="33">
        <v>13489</v>
      </c>
      <c r="L20" s="33">
        <f t="shared" si="4"/>
        <v>137607.07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73</v>
      </c>
      <c r="B23" s="33">
        <v>0</v>
      </c>
      <c r="C23" s="33">
        <v>-122.9</v>
      </c>
      <c r="D23" s="33">
        <v>0</v>
      </c>
      <c r="E23" s="33">
        <v>-261.34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-384.24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-40145.11</v>
      </c>
      <c r="C27" s="33">
        <f t="shared" si="6"/>
        <v>-23196.8</v>
      </c>
      <c r="D27" s="33">
        <f t="shared" si="6"/>
        <v>-67157.2</v>
      </c>
      <c r="E27" s="33">
        <f t="shared" si="6"/>
        <v>-56931.77</v>
      </c>
      <c r="F27" s="33">
        <f t="shared" si="6"/>
        <v>-48598</v>
      </c>
      <c r="G27" s="33">
        <f t="shared" si="6"/>
        <v>-32304.8</v>
      </c>
      <c r="H27" s="33">
        <f t="shared" si="6"/>
        <v>-22113.23</v>
      </c>
      <c r="I27" s="33">
        <f t="shared" si="6"/>
        <v>-27732.02</v>
      </c>
      <c r="J27" s="33">
        <f t="shared" si="6"/>
        <v>-19610.8</v>
      </c>
      <c r="K27" s="33">
        <f t="shared" si="6"/>
        <v>-40238</v>
      </c>
      <c r="L27" s="33">
        <f aca="true" t="shared" si="7" ref="L27:L33">SUM(B27:K27)</f>
        <v>-378027.73</v>
      </c>
      <c r="M27"/>
    </row>
    <row r="28" spans="1:13" ht="18.75" customHeight="1">
      <c r="A28" s="27" t="s">
        <v>30</v>
      </c>
      <c r="B28" s="33">
        <f>B29+B30+B31+B32</f>
        <v>-19483.2</v>
      </c>
      <c r="C28" s="33">
        <f aca="true" t="shared" si="8" ref="C28:K28">C29+C30+C31+C32</f>
        <v>-23196.8</v>
      </c>
      <c r="D28" s="33">
        <f t="shared" si="8"/>
        <v>-67157.2</v>
      </c>
      <c r="E28" s="33">
        <f t="shared" si="8"/>
        <v>-52219.2</v>
      </c>
      <c r="F28" s="33">
        <f t="shared" si="8"/>
        <v>-48598</v>
      </c>
      <c r="G28" s="33">
        <f t="shared" si="8"/>
        <v>-32304.8</v>
      </c>
      <c r="H28" s="33">
        <f t="shared" si="8"/>
        <v>-14014</v>
      </c>
      <c r="I28" s="33">
        <f t="shared" si="8"/>
        <v>-27732.02</v>
      </c>
      <c r="J28" s="33">
        <f t="shared" si="8"/>
        <v>-19610.8</v>
      </c>
      <c r="K28" s="33">
        <f t="shared" si="8"/>
        <v>-40238</v>
      </c>
      <c r="L28" s="33">
        <f t="shared" si="7"/>
        <v>-344554.01999999996</v>
      </c>
      <c r="M28"/>
    </row>
    <row r="29" spans="1:13" s="36" customFormat="1" ht="18.75" customHeight="1">
      <c r="A29" s="34" t="s">
        <v>58</v>
      </c>
      <c r="B29" s="33">
        <f>-ROUND((B9)*$E$3,2)</f>
        <v>-19483.2</v>
      </c>
      <c r="C29" s="33">
        <f aca="true" t="shared" si="9" ref="C29:K29">-ROUND((C9)*$E$3,2)</f>
        <v>-23196.8</v>
      </c>
      <c r="D29" s="33">
        <f t="shared" si="9"/>
        <v>-67157.2</v>
      </c>
      <c r="E29" s="33">
        <f t="shared" si="9"/>
        <v>-52219.2</v>
      </c>
      <c r="F29" s="33">
        <f t="shared" si="9"/>
        <v>-48598</v>
      </c>
      <c r="G29" s="33">
        <f t="shared" si="9"/>
        <v>-32304.8</v>
      </c>
      <c r="H29" s="33">
        <f t="shared" si="9"/>
        <v>-14014</v>
      </c>
      <c r="I29" s="33">
        <f t="shared" si="9"/>
        <v>-19232.4</v>
      </c>
      <c r="J29" s="33">
        <f t="shared" si="9"/>
        <v>-19610.8</v>
      </c>
      <c r="K29" s="33">
        <f t="shared" si="9"/>
        <v>-40238</v>
      </c>
      <c r="L29" s="33">
        <f t="shared" si="7"/>
        <v>-336054.39999999997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-129.53</v>
      </c>
      <c r="J31" s="17">
        <v>0</v>
      </c>
      <c r="K31" s="17">
        <v>0</v>
      </c>
      <c r="L31" s="33">
        <f t="shared" si="7"/>
        <v>-129.53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-8370.09</v>
      </c>
      <c r="J32" s="17">
        <v>0</v>
      </c>
      <c r="K32" s="17">
        <v>0</v>
      </c>
      <c r="L32" s="33">
        <f t="shared" si="7"/>
        <v>-8370.09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437298.08</v>
      </c>
      <c r="C48" s="41">
        <f aca="true" t="shared" si="12" ref="C48:K48">IF(C17+C27+C40+C49&lt;0,0,C17+C27+C49)</f>
        <v>351173.9</v>
      </c>
      <c r="D48" s="41">
        <f t="shared" si="12"/>
        <v>1186281.9</v>
      </c>
      <c r="E48" s="41">
        <f t="shared" si="12"/>
        <v>941700.0800000001</v>
      </c>
      <c r="F48" s="41">
        <f t="shared" si="12"/>
        <v>1033206.8400000001</v>
      </c>
      <c r="G48" s="41">
        <f t="shared" si="12"/>
        <v>568306.4099999999</v>
      </c>
      <c r="H48" s="41">
        <f t="shared" si="12"/>
        <v>320866.13</v>
      </c>
      <c r="I48" s="41">
        <f t="shared" si="12"/>
        <v>427423.94</v>
      </c>
      <c r="J48" s="41">
        <f t="shared" si="12"/>
        <v>488986.93000000005</v>
      </c>
      <c r="K48" s="41">
        <f t="shared" si="12"/>
        <v>597121.79</v>
      </c>
      <c r="L48" s="42">
        <f>SUM(B48:K48)</f>
        <v>6352366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437298.08</v>
      </c>
      <c r="C54" s="41">
        <f aca="true" t="shared" si="14" ref="C54:J54">SUM(C55:C66)</f>
        <v>351173.89</v>
      </c>
      <c r="D54" s="41">
        <f t="shared" si="14"/>
        <v>1186281.9</v>
      </c>
      <c r="E54" s="41">
        <f t="shared" si="14"/>
        <v>941700.08</v>
      </c>
      <c r="F54" s="41">
        <f t="shared" si="14"/>
        <v>1033206.84</v>
      </c>
      <c r="G54" s="41">
        <f t="shared" si="14"/>
        <v>568306.42</v>
      </c>
      <c r="H54" s="41">
        <f t="shared" si="14"/>
        <v>320866.12</v>
      </c>
      <c r="I54" s="41">
        <f>SUM(I55:I69)</f>
        <v>427423.94</v>
      </c>
      <c r="J54" s="41">
        <f t="shared" si="14"/>
        <v>488986.93</v>
      </c>
      <c r="K54" s="41">
        <f>SUM(K55:K68)</f>
        <v>597121.79</v>
      </c>
      <c r="L54" s="46">
        <f>SUM(B54:K54)</f>
        <v>6352365.99</v>
      </c>
      <c r="M54" s="40"/>
    </row>
    <row r="55" spans="1:13" ht="18.75" customHeight="1">
      <c r="A55" s="47" t="s">
        <v>51</v>
      </c>
      <c r="B55" s="48">
        <v>437298.08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437298.08</v>
      </c>
      <c r="M55" s="40"/>
    </row>
    <row r="56" spans="1:12" ht="18.75" customHeight="1">
      <c r="A56" s="47" t="s">
        <v>61</v>
      </c>
      <c r="B56" s="17">
        <v>0</v>
      </c>
      <c r="C56" s="48">
        <v>306855.75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306855.75</v>
      </c>
    </row>
    <row r="57" spans="1:12" ht="18.75" customHeight="1">
      <c r="A57" s="47" t="s">
        <v>62</v>
      </c>
      <c r="B57" s="17">
        <v>0</v>
      </c>
      <c r="C57" s="48">
        <v>44318.14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44318.14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1186281.9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1186281.9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941700.08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941700.08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1033206.84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1033206.84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568306.42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568306.42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320866.12</v>
      </c>
      <c r="I62" s="17">
        <v>0</v>
      </c>
      <c r="J62" s="17">
        <v>0</v>
      </c>
      <c r="K62" s="17">
        <v>0</v>
      </c>
      <c r="L62" s="46">
        <f t="shared" si="15"/>
        <v>320866.12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488986.93</v>
      </c>
      <c r="K64" s="17">
        <v>0</v>
      </c>
      <c r="L64" s="46">
        <f t="shared" si="15"/>
        <v>488986.93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62">
        <v>334806.19</v>
      </c>
      <c r="L65" s="46">
        <f t="shared" si="15"/>
        <v>334806.19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262315.6</v>
      </c>
      <c r="L66" s="46">
        <f t="shared" si="15"/>
        <v>262315.6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427423.94</v>
      </c>
      <c r="J69" s="53">
        <v>0</v>
      </c>
      <c r="K69" s="53">
        <v>0</v>
      </c>
      <c r="L69" s="51">
        <f>SUM(B69:K69)</f>
        <v>427423.94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2021-06-16T18:43:06Z</dcterms:modified>
  <cp:category/>
  <cp:version/>
  <cp:contentType/>
  <cp:contentStatus/>
</cp:coreProperties>
</file>