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<sst xmlns="http://schemas.openxmlformats.org/spreadsheetml/2006/main" count="79" uniqueCount="78">
  <si>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</si>
  <si>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</si>
  <si>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</si>
  <si>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</si>
  <si>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</si>
  <si>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</si>
  <si>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</si>
  <si>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</si>
  <si>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</si>
  <si>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</si>
  <si>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</si>
  <si>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</si>
  <si>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</si>
  <si>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</si>
  <si>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</si>
  <si>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</si>
  <si>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</si>
  <si>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</si>
  <si>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</si>
  <si>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</si>
  <si>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</si>
  <si>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</si>
  <si>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</si>
  <si>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</si>
  <si>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</si>
  <si>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</si>
  <si>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</si>
  <si>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</si>
  <si>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</si>
  <si>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</si>
  <si>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</si>
  <si>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</si>
  <si>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</si>
  <si>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</si>
  <si>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</si>
  <si>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</si>
  <si>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</si>
  <si>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</si>
  <si>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</si>
  <si>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</si>
  <si>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</si>
  <si>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</si>
  <si>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</si>
  <si>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</si>
  <si>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</si>
  <si>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</si>
  <si>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</si>
  <si>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</si>
  <si>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</si>
  <si>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</si>
  <si>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</si>
  <si>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</si>
  <si>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</si>
  <si>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</si>
  <si>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</si>
  <si>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</si>
  <si>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</si>
  <si>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</si>
  <si>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</si>
  <si>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</si>
  <si>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</si>
  <si>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</si>
  <si>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</si>
  <si>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</si>
  <si>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</si>
  <si>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</si>
  <si>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</si>
  <si>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</si>
  <si>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</si>
  <si>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</si>
  <si>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</si>
  <si>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</si>
  <si>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</si>
  <si>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</si>
  <si>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</si>
  <si>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</si>
  <si>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09/06/21 - VENCIMENTO 16/06/21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</si>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</sst>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64494</v>
      </c>
      <c r="C7" s="10">
        <f>C8+C11</f>
        <v>79101</v>
      </c>
      <c r="D7" s="10">
        <f aca="true" t="shared" si="0" ref="D7:K7">D8+D11</f>
        <v>229746</v>
      </c>
      <c r="E7" s="10">
        <f t="shared" si="0"/>
        <v>201012</v>
      </c>
      <c r="F7" s="10">
        <f t="shared" si="0"/>
        <v>202930</v>
      </c>
      <c r="G7" s="10">
        <f t="shared" si="0"/>
        <v>107349</v>
      </c>
      <c r="H7" s="10">
        <f t="shared" si="0"/>
        <v>52677</v>
      </c>
      <c r="I7" s="10">
        <f t="shared" si="0"/>
        <v>95606</v>
      </c>
      <c r="J7" s="10">
        <f t="shared" si="0"/>
        <v>78718</v>
      </c>
      <c r="K7" s="10">
        <f t="shared" si="0"/>
        <v>159642</v>
      </c>
      <c r="L7" s="10">
        <f>SUM(B7:K7)</f>
        <v>1271275</v>
      </c>
      <c r="M7" s="11"/>
    </row>
    <row r="8" spans="1:13" ht="17.25" customHeight="1">
      <c r="A8" s="12" t="s">
        <v>18</v>
      </c>
      <c r="B8" s="13">
        <f>B9+B10</f>
        <v>4443</v>
      </c>
      <c r="C8" s="13">
        <f aca="true" t="shared" si="1" ref="C8:K8">C9+C10</f>
        <v>5461</v>
      </c>
      <c r="D8" s="13">
        <f t="shared" si="1"/>
        <v>15623</v>
      </c>
      <c r="E8" s="13">
        <f t="shared" si="1"/>
        <v>12201</v>
      </c>
      <c r="F8" s="13">
        <f t="shared" si="1"/>
        <v>11617</v>
      </c>
      <c r="G8" s="13">
        <f t="shared" si="1"/>
        <v>7514</v>
      </c>
      <c r="H8" s="13">
        <f t="shared" si="1"/>
        <v>3253</v>
      </c>
      <c r="I8" s="13">
        <f t="shared" si="1"/>
        <v>4612</v>
      </c>
      <c r="J8" s="13">
        <f t="shared" si="1"/>
        <v>4381</v>
      </c>
      <c r="K8" s="13">
        <f t="shared" si="1"/>
        <v>9332</v>
      </c>
      <c r="L8" s="13">
        <f>SUM(B8:K8)</f>
        <v>78437</v>
      </c>
      <c r="M8"/>
    </row>
    <row r="9" spans="1:13" ht="17.25" customHeight="1">
      <c r="A9" s="14" t="s">
        <v>19</v>
      </c>
      <c r="B9" s="15">
        <v>4443</v>
      </c>
      <c r="C9" s="15">
        <v>5461</v>
      </c>
      <c r="D9" s="15">
        <v>15623</v>
      </c>
      <c r="E9" s="15">
        <v>12201</v>
      </c>
      <c r="F9" s="15">
        <v>11617</v>
      </c>
      <c r="G9" s="15">
        <v>7514</v>
      </c>
      <c r="H9" s="15">
        <v>3246</v>
      </c>
      <c r="I9" s="15">
        <v>4612</v>
      </c>
      <c r="J9" s="15">
        <v>4381</v>
      </c>
      <c r="K9" s="15">
        <v>9332</v>
      </c>
      <c r="L9" s="13">
        <f>SUM(B9:K9)</f>
        <v>78430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60051</v>
      </c>
      <c r="C11" s="15">
        <v>73640</v>
      </c>
      <c r="D11" s="15">
        <v>214123</v>
      </c>
      <c r="E11" s="15">
        <v>188811</v>
      </c>
      <c r="F11" s="15">
        <v>191313</v>
      </c>
      <c r="G11" s="15">
        <v>99835</v>
      </c>
      <c r="H11" s="15">
        <v>49424</v>
      </c>
      <c r="I11" s="15">
        <v>90994</v>
      </c>
      <c r="J11" s="15">
        <v>74337</v>
      </c>
      <c r="K11" s="15">
        <v>150310</v>
      </c>
      <c r="L11" s="13">
        <f>SUM(B11:K11)</f>
        <v>1192838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1.263873061166642</v>
      </c>
      <c r="C15" s="22">
        <v>1.518631986149189</v>
      </c>
      <c r="D15" s="22">
        <v>1.463133423623216</v>
      </c>
      <c r="E15" s="22">
        <v>1.33504218146083</v>
      </c>
      <c r="F15" s="22">
        <v>1.594370388240808</v>
      </c>
      <c r="G15" s="22">
        <v>1.518391860619076</v>
      </c>
      <c r="H15" s="22">
        <v>1.587574094567404</v>
      </c>
      <c r="I15" s="22">
        <v>1.430652616127328</v>
      </c>
      <c r="J15" s="22">
        <v>1.777380748191815</v>
      </c>
      <c r="K15" s="22">
        <v>1.346485683406908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476600.62</v>
      </c>
      <c r="C17" s="25">
        <f aca="true" t="shared" si="2" ref="C17:K17">C18+C19+C20+C21+C22+C23+C24</f>
        <v>373931.75</v>
      </c>
      <c r="D17" s="25">
        <f t="shared" si="2"/>
        <v>1255471.8499999999</v>
      </c>
      <c r="E17" s="25">
        <f t="shared" si="2"/>
        <v>1007569.12</v>
      </c>
      <c r="F17" s="25">
        <f t="shared" si="2"/>
        <v>1083929.56</v>
      </c>
      <c r="G17" s="25">
        <f t="shared" si="2"/>
        <v>603498.75</v>
      </c>
      <c r="H17" s="25">
        <f t="shared" si="2"/>
        <v>343612.72</v>
      </c>
      <c r="I17" s="25">
        <f t="shared" si="2"/>
        <v>455023.41000000003</v>
      </c>
      <c r="J17" s="25">
        <f t="shared" si="2"/>
        <v>506720.99</v>
      </c>
      <c r="K17" s="25">
        <f t="shared" si="2"/>
        <v>636219.86</v>
      </c>
      <c r="L17" s="25">
        <f>L18+L19+L20+L21+L22+L23+L24</f>
        <v>6742578.630000001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374587.6</v>
      </c>
      <c r="C18" s="33">
        <f t="shared" si="3"/>
        <v>242151.89</v>
      </c>
      <c r="D18" s="33">
        <f t="shared" si="3"/>
        <v>837607.97</v>
      </c>
      <c r="E18" s="33">
        <f t="shared" si="3"/>
        <v>741131.24</v>
      </c>
      <c r="F18" s="33">
        <f t="shared" si="3"/>
        <v>662322.93</v>
      </c>
      <c r="G18" s="33">
        <f t="shared" si="3"/>
        <v>385007.19</v>
      </c>
      <c r="H18" s="33">
        <f t="shared" si="3"/>
        <v>208158.43</v>
      </c>
      <c r="I18" s="33">
        <f t="shared" si="3"/>
        <v>313788.45</v>
      </c>
      <c r="J18" s="33">
        <f t="shared" si="3"/>
        <v>278181.54</v>
      </c>
      <c r="K18" s="33">
        <f t="shared" si="3"/>
        <v>460615.06</v>
      </c>
      <c r="L18" s="33">
        <f aca="true" t="shared" si="4" ref="L18:L24">SUM(B18:K18)</f>
        <v>4503552.300000001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98843.58</v>
      </c>
      <c r="C19" s="33">
        <f t="shared" si="5"/>
        <v>125587.72</v>
      </c>
      <c r="D19" s="33">
        <f t="shared" si="5"/>
        <v>387924.25</v>
      </c>
      <c r="E19" s="33">
        <f t="shared" si="5"/>
        <v>248310.23</v>
      </c>
      <c r="F19" s="33">
        <f t="shared" si="5"/>
        <v>393665.14</v>
      </c>
      <c r="G19" s="33">
        <f t="shared" si="5"/>
        <v>199584.59</v>
      </c>
      <c r="H19" s="33">
        <f t="shared" si="5"/>
        <v>122308.5</v>
      </c>
      <c r="I19" s="33">
        <f t="shared" si="5"/>
        <v>135133.82</v>
      </c>
      <c r="J19" s="33">
        <f t="shared" si="5"/>
        <v>216252.97</v>
      </c>
      <c r="K19" s="33">
        <f t="shared" si="5"/>
        <v>159596.52</v>
      </c>
      <c r="L19" s="33">
        <f t="shared" si="4"/>
        <v>2087207.32</v>
      </c>
      <c r="M19"/>
    </row>
    <row r="20" spans="1:13" ht="17.25" customHeight="1">
      <c r="A20" s="27" t="s">
        <v>26</v>
      </c>
      <c r="B20" s="33">
        <v>1783.5</v>
      </c>
      <c r="C20" s="33">
        <v>5052</v>
      </c>
      <c r="D20" s="33">
        <v>27167.75</v>
      </c>
      <c r="E20" s="33">
        <v>19829.1</v>
      </c>
      <c r="F20" s="33">
        <v>26555.55</v>
      </c>
      <c r="G20" s="33">
        <v>18906.97</v>
      </c>
      <c r="H20" s="33">
        <v>11759.85</v>
      </c>
      <c r="I20" s="33">
        <v>4715.2</v>
      </c>
      <c r="J20" s="33">
        <v>9514.6</v>
      </c>
      <c r="K20" s="33">
        <v>13236.4</v>
      </c>
      <c r="L20" s="33">
        <f t="shared" si="4"/>
        <v>138520.92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-245.8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-245.8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-40211.11</v>
      </c>
      <c r="C27" s="33">
        <f t="shared" si="6"/>
        <v>-24028.4</v>
      </c>
      <c r="D27" s="33">
        <f t="shared" si="6"/>
        <v>-68741.2</v>
      </c>
      <c r="E27" s="33">
        <f t="shared" si="6"/>
        <v>-58396.97</v>
      </c>
      <c r="F27" s="33">
        <f t="shared" si="6"/>
        <v>-51114.8</v>
      </c>
      <c r="G27" s="33">
        <f t="shared" si="6"/>
        <v>-33061.6</v>
      </c>
      <c r="H27" s="33">
        <f t="shared" si="6"/>
        <v>-22381.629999999997</v>
      </c>
      <c r="I27" s="33">
        <f t="shared" si="6"/>
        <v>-30558.14</v>
      </c>
      <c r="J27" s="33">
        <f t="shared" si="6"/>
        <v>-19276.4</v>
      </c>
      <c r="K27" s="33">
        <f t="shared" si="6"/>
        <v>-41060.8</v>
      </c>
      <c r="L27" s="33">
        <f aca="true" t="shared" si="7" ref="L27:L33">SUM(B27:K27)</f>
        <v>-388831.05</v>
      </c>
      <c r="M27"/>
    </row>
    <row r="28" spans="1:13" ht="18.75" customHeight="1">
      <c r="A28" s="27" t="s">
        <v>30</v>
      </c>
      <c r="B28" s="33">
        <f>B29+B30+B31+B32</f>
        <v>-19549.2</v>
      </c>
      <c r="C28" s="33">
        <f aca="true" t="shared" si="8" ref="C28:K28">C29+C30+C31+C32</f>
        <v>-24028.4</v>
      </c>
      <c r="D28" s="33">
        <f t="shared" si="8"/>
        <v>-68741.2</v>
      </c>
      <c r="E28" s="33">
        <f t="shared" si="8"/>
        <v>-53684.4</v>
      </c>
      <c r="F28" s="33">
        <f t="shared" si="8"/>
        <v>-51114.8</v>
      </c>
      <c r="G28" s="33">
        <f t="shared" si="8"/>
        <v>-33061.6</v>
      </c>
      <c r="H28" s="33">
        <f t="shared" si="8"/>
        <v>-14282.4</v>
      </c>
      <c r="I28" s="33">
        <f t="shared" si="8"/>
        <v>-30558.14</v>
      </c>
      <c r="J28" s="33">
        <f t="shared" si="8"/>
        <v>-19276.4</v>
      </c>
      <c r="K28" s="33">
        <f t="shared" si="8"/>
        <v>-41060.8</v>
      </c>
      <c r="L28" s="33">
        <f t="shared" si="7"/>
        <v>-355357.34</v>
      </c>
      <c r="M28"/>
    </row>
    <row r="29" spans="1:13" s="36" customFormat="1" ht="18.75" customHeight="1">
      <c r="A29" s="34" t="s">
        <v>58</v>
      </c>
      <c r="B29" s="33">
        <f>-ROUND((B9)*$E$3,2)</f>
        <v>-19549.2</v>
      </c>
      <c r="C29" s="33">
        <f aca="true" t="shared" si="9" ref="C29:K29">-ROUND((C9)*$E$3,2)</f>
        <v>-24028.4</v>
      </c>
      <c r="D29" s="33">
        <f t="shared" si="9"/>
        <v>-68741.2</v>
      </c>
      <c r="E29" s="33">
        <f t="shared" si="9"/>
        <v>-53684.4</v>
      </c>
      <c r="F29" s="33">
        <f t="shared" si="9"/>
        <v>-51114.8</v>
      </c>
      <c r="G29" s="33">
        <f t="shared" si="9"/>
        <v>-33061.6</v>
      </c>
      <c r="H29" s="33">
        <f t="shared" si="9"/>
        <v>-14282.4</v>
      </c>
      <c r="I29" s="33">
        <f t="shared" si="9"/>
        <v>-20292.8</v>
      </c>
      <c r="J29" s="33">
        <f t="shared" si="9"/>
        <v>-19276.4</v>
      </c>
      <c r="K29" s="33">
        <f t="shared" si="9"/>
        <v>-41060.8</v>
      </c>
      <c r="L29" s="33">
        <f t="shared" si="7"/>
        <v>-345092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-77.23</v>
      </c>
      <c r="J31" s="17">
        <v>0</v>
      </c>
      <c r="K31" s="17">
        <v>0</v>
      </c>
      <c r="L31" s="33">
        <f t="shared" si="7"/>
        <v>-77.23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-10188.11</v>
      </c>
      <c r="J32" s="17">
        <v>0</v>
      </c>
      <c r="K32" s="17">
        <v>0</v>
      </c>
      <c r="L32" s="33">
        <f t="shared" si="7"/>
        <v>-10188.11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436389.51</v>
      </c>
      <c r="C48" s="41">
        <f aca="true" t="shared" si="12" ref="C48:K48">IF(C17+C27+C40+C49&lt;0,0,C17+C27+C49)</f>
        <v>349903.35</v>
      </c>
      <c r="D48" s="41">
        <f t="shared" si="12"/>
        <v>1186730.65</v>
      </c>
      <c r="E48" s="41">
        <f t="shared" si="12"/>
        <v>949172.15</v>
      </c>
      <c r="F48" s="41">
        <f t="shared" si="12"/>
        <v>1032814.76</v>
      </c>
      <c r="G48" s="41">
        <f t="shared" si="12"/>
        <v>570437.15</v>
      </c>
      <c r="H48" s="41">
        <f t="shared" si="12"/>
        <v>321231.08999999997</v>
      </c>
      <c r="I48" s="41">
        <f t="shared" si="12"/>
        <v>424465.27</v>
      </c>
      <c r="J48" s="41">
        <f t="shared" si="12"/>
        <v>487444.58999999997</v>
      </c>
      <c r="K48" s="41">
        <f t="shared" si="12"/>
        <v>595159.0599999999</v>
      </c>
      <c r="L48" s="42">
        <f>SUM(B48:K48)</f>
        <v>6353747.579999999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436389.51</v>
      </c>
      <c r="C54" s="41">
        <f aca="true" t="shared" si="14" ref="C54:J54">SUM(C55:C66)</f>
        <v>349903.35</v>
      </c>
      <c r="D54" s="41">
        <f t="shared" si="14"/>
        <v>1186730.64</v>
      </c>
      <c r="E54" s="41">
        <f t="shared" si="14"/>
        <v>949172.15</v>
      </c>
      <c r="F54" s="41">
        <f t="shared" si="14"/>
        <v>1032814.76</v>
      </c>
      <c r="G54" s="41">
        <f t="shared" si="14"/>
        <v>570437.15</v>
      </c>
      <c r="H54" s="41">
        <f t="shared" si="14"/>
        <v>321231.1</v>
      </c>
      <c r="I54" s="41">
        <f>SUM(I55:I69)</f>
        <v>424465.27</v>
      </c>
      <c r="J54" s="41">
        <f t="shared" si="14"/>
        <v>487444.59</v>
      </c>
      <c r="K54" s="41">
        <f>SUM(K55:K68)</f>
        <v>595159.0700000001</v>
      </c>
      <c r="L54" s="46">
        <f>SUM(B54:K54)</f>
        <v>6353747.59</v>
      </c>
      <c r="M54" s="40"/>
    </row>
    <row r="55" spans="1:13" ht="18.75" customHeight="1">
      <c r="A55" s="47" t="s">
        <v>51</v>
      </c>
      <c r="B55" s="48">
        <v>436389.51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436389.51</v>
      </c>
      <c r="M55" s="40"/>
    </row>
    <row r="56" spans="1:12" ht="18.75" customHeight="1">
      <c r="A56" s="47" t="s">
        <v>61</v>
      </c>
      <c r="B56" s="17">
        <v>0</v>
      </c>
      <c r="C56" s="48">
        <v>305745.55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305745.55</v>
      </c>
    </row>
    <row r="57" spans="1:12" ht="18.75" customHeight="1">
      <c r="A57" s="47" t="s">
        <v>62</v>
      </c>
      <c r="B57" s="17">
        <v>0</v>
      </c>
      <c r="C57" s="48">
        <v>44157.8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44157.8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1186730.64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1186730.64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949172.15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949172.15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1032814.76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1032814.76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570437.15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570437.15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321231.1</v>
      </c>
      <c r="I62" s="17">
        <v>0</v>
      </c>
      <c r="J62" s="17">
        <v>0</v>
      </c>
      <c r="K62" s="17">
        <v>0</v>
      </c>
      <c r="L62" s="46">
        <f t="shared" si="15"/>
        <v>321231.1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487444.59</v>
      </c>
      <c r="K64" s="17">
        <v>0</v>
      </c>
      <c r="L64" s="46">
        <f t="shared" si="15"/>
        <v>487444.59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333765.21</v>
      </c>
      <c r="L65" s="46">
        <f t="shared" si="15"/>
        <v>333765.21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261393.86</v>
      </c>
      <c r="L66" s="46">
        <f t="shared" si="15"/>
        <v>261393.86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424465.27</v>
      </c>
      <c r="J69" s="53">
        <v>0</v>
      </c>
      <c r="K69" s="53">
        <v>0</v>
      </c>
      <c r="L69" s="51">
        <f>SUM(B69:K69)</f>
        <v>424465.27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2021-06-15T18:22:19Z</dcterms:modified>
  <cp:category/>
  <cp:version/>
  <cp:contentType/>
  <cp:contentStatus/>
</cp:coreProperties>
</file>