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'detalhamento'!$A$1:$L$68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<sst xmlns="http://schemas.openxmlformats.org/spreadsheetml/2006/main" count="79" uniqueCount="78">
  <si>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</si>
  <si>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</si>
  <si>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</si>
  <si>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</si>
  <si>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</si>
  <si>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</si>
  <si>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</si>
  <si>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</si>
  <si>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</si>
  <si>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</si>
  <si>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</si>
  <si>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</si>
  <si>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</si>
  <si>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</si>
  <si>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</si>
  <si>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</si>
  <si>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</si>
  <si>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</si>
  <si>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</si>
  <si>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</si>
  <si>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</si>
  <si>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</si>
  <si>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</si>
  <si>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</si>
  <si>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</si>
  <si>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</si>
  <si>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</si>
  <si>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</si>
  <si>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</si>
  <si>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</si>
  <si>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</si>
  <si>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</si>
  <si>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</si>
  <si>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</si>
  <si>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</si>
  <si>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</si>
  <si>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</si>
  <si>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</si>
  <si>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</si>
  <si>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</si>
  <si>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</si>
  <si>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</si>
  <si>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</si>
  <si>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</si>
  <si>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</si>
  <si>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</si>
  <si>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</si>
  <si>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</si>
  <si>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</si>
  <si>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</si>
  <si>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</si>
  <si>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</si>
  <si>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</si>
  <si>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</si>
  <si>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</si>
  <si>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</si>
  <si>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</si>
  <si>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</si>
  <si>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</si>
  <si>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</si>
  <si>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</si>
  <si>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</si>
  <si>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</si>
  <si>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</si>
  <si>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</si>
  <si>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</si>
  <si>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</si>
  <si>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</si>
  <si>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</si>
  <si>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</si>
  <si>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</si>
  <si>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</si>
  <si>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</si>
  <si>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4.6. Valor Frota Não Disponibilizada</t>
  </si>
  <si>
    <t>4.7. Ajuste Frota Operante</t>
  </si>
  <si>
    <t>4. Remuneração Bruta do Operador (4.1 + 4.2 + 4.3 + 4.4 + 4.5 + 4.6 + 4.7)</t>
  </si>
  <si>
    <t>OPERAÇÃO 07/06/21 - VENCIMENTO 14/06/21</t>
  </si>
  <si>
    <t>7.15. Consórcio KBPX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</si>
</sst>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6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2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left" vertical="center" indent="1"/>
    </xf>
    <xf numFmtId="165" fontId="32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1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1"/>
    </xf>
    <xf numFmtId="166" fontId="32" fillId="0" borderId="4" xfId="46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2"/>
    </xf>
    <xf numFmtId="0" fontId="32" fillId="0" borderId="4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4" fontId="32" fillId="35" borderId="4" xfId="53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2"/>
    </xf>
    <xf numFmtId="164" fontId="32" fillId="0" borderId="1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3"/>
    </xf>
    <xf numFmtId="168" fontId="32" fillId="35" borderId="4" xfId="46" applyNumberFormat="1" applyFont="1" applyFill="1" applyBorder="1" applyAlignment="1">
      <alignment vertical="center"/>
    </xf>
    <xf numFmtId="164" fontId="32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168" fontId="32" fillId="0" borderId="4" xfId="46" applyNumberFormat="1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left" vertical="center" indent="1"/>
    </xf>
    <xf numFmtId="164" fontId="32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4" fontId="32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6" t="s">
        <v>60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1">
      <c r="A2" s="57" t="s">
        <v>76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8" t="s">
        <v>1</v>
      </c>
      <c r="B4" s="59" t="s">
        <v>2</v>
      </c>
      <c r="C4" s="60"/>
      <c r="D4" s="60"/>
      <c r="E4" s="60"/>
      <c r="F4" s="60"/>
      <c r="G4" s="60"/>
      <c r="H4" s="60"/>
      <c r="I4" s="60"/>
      <c r="J4" s="60"/>
      <c r="K4" s="60"/>
      <c r="L4" s="61" t="s">
        <v>3</v>
      </c>
    </row>
    <row r="5" spans="1:12" ht="30" customHeight="1">
      <c r="A5" s="58"/>
      <c r="B5" s="6" t="s">
        <v>4</v>
      </c>
      <c r="C5" s="6" t="s">
        <v>63</v>
      </c>
      <c r="D5" s="6" t="s">
        <v>5</v>
      </c>
      <c r="E5" s="7" t="s">
        <v>64</v>
      </c>
      <c r="F5" s="7" t="s">
        <v>65</v>
      </c>
      <c r="G5" s="7" t="s">
        <v>66</v>
      </c>
      <c r="H5" s="7" t="s">
        <v>67</v>
      </c>
      <c r="I5" s="6" t="s">
        <v>6</v>
      </c>
      <c r="J5" s="6" t="s">
        <v>68</v>
      </c>
      <c r="K5" s="6" t="s">
        <v>4</v>
      </c>
      <c r="L5" s="58"/>
    </row>
    <row r="6" spans="1:12" ht="18.75" customHeight="1">
      <c r="A6" s="58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8"/>
    </row>
    <row r="7" spans="1:13" ht="17.25" customHeight="1">
      <c r="A7" s="9" t="s">
        <v>17</v>
      </c>
      <c r="B7" s="10">
        <f>B8+B11</f>
        <v>62117</v>
      </c>
      <c r="C7" s="10">
        <f>C8+C11</f>
        <v>76192</v>
      </c>
      <c r="D7" s="10">
        <f aca="true" t="shared" si="0" ref="D7:K7">D8+D11</f>
        <v>219631</v>
      </c>
      <c r="E7" s="10">
        <f t="shared" si="0"/>
        <v>194049</v>
      </c>
      <c r="F7" s="10">
        <f t="shared" si="0"/>
        <v>195041</v>
      </c>
      <c r="G7" s="10">
        <f t="shared" si="0"/>
        <v>101705</v>
      </c>
      <c r="H7" s="10">
        <f t="shared" si="0"/>
        <v>50053</v>
      </c>
      <c r="I7" s="10">
        <f t="shared" si="0"/>
        <v>91657</v>
      </c>
      <c r="J7" s="10">
        <f t="shared" si="0"/>
        <v>74876</v>
      </c>
      <c r="K7" s="10">
        <f t="shared" si="0"/>
        <v>152529</v>
      </c>
      <c r="L7" s="10">
        <f>SUM(B7:K7)</f>
        <v>1217850</v>
      </c>
      <c r="M7" s="11"/>
    </row>
    <row r="8" spans="1:13" ht="17.25" customHeight="1">
      <c r="A8" s="12" t="s">
        <v>18</v>
      </c>
      <c r="B8" s="13">
        <f>B9+B10</f>
        <v>4664</v>
      </c>
      <c r="C8" s="13">
        <f aca="true" t="shared" si="1" ref="C8:K8">C9+C10</f>
        <v>5457</v>
      </c>
      <c r="D8" s="13">
        <f t="shared" si="1"/>
        <v>16275</v>
      </c>
      <c r="E8" s="13">
        <f t="shared" si="1"/>
        <v>13009</v>
      </c>
      <c r="F8" s="13">
        <f t="shared" si="1"/>
        <v>12467</v>
      </c>
      <c r="G8" s="13">
        <f t="shared" si="1"/>
        <v>7657</v>
      </c>
      <c r="H8" s="13">
        <f t="shared" si="1"/>
        <v>3262</v>
      </c>
      <c r="I8" s="13">
        <f t="shared" si="1"/>
        <v>4641</v>
      </c>
      <c r="J8" s="13">
        <f t="shared" si="1"/>
        <v>4484</v>
      </c>
      <c r="K8" s="13">
        <f t="shared" si="1"/>
        <v>9712</v>
      </c>
      <c r="L8" s="13">
        <f>SUM(B8:K8)</f>
        <v>81628</v>
      </c>
      <c r="M8"/>
    </row>
    <row r="9" spans="1:13" ht="17.25" customHeight="1">
      <c r="A9" s="14" t="s">
        <v>19</v>
      </c>
      <c r="B9" s="15">
        <v>4662</v>
      </c>
      <c r="C9" s="15">
        <v>5457</v>
      </c>
      <c r="D9" s="15">
        <v>16275</v>
      </c>
      <c r="E9" s="15">
        <v>13009</v>
      </c>
      <c r="F9" s="15">
        <v>12467</v>
      </c>
      <c r="G9" s="15">
        <v>7657</v>
      </c>
      <c r="H9" s="15">
        <v>3260</v>
      </c>
      <c r="I9" s="15">
        <v>4641</v>
      </c>
      <c r="J9" s="15">
        <v>4484</v>
      </c>
      <c r="K9" s="15">
        <v>9712</v>
      </c>
      <c r="L9" s="13">
        <f>SUM(B9:K9)</f>
        <v>81624</v>
      </c>
      <c r="M9"/>
    </row>
    <row r="10" spans="1:13" ht="17.25" customHeight="1">
      <c r="A10" s="14" t="s">
        <v>20</v>
      </c>
      <c r="B10" s="15">
        <v>2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2</v>
      </c>
      <c r="I10" s="15">
        <v>0</v>
      </c>
      <c r="J10" s="15">
        <v>0</v>
      </c>
      <c r="K10" s="15">
        <v>0</v>
      </c>
      <c r="L10" s="13">
        <f>SUM(B10:K10)</f>
        <v>4</v>
      </c>
      <c r="M10"/>
    </row>
    <row r="11" spans="1:13" ht="17.25" customHeight="1">
      <c r="A11" s="12" t="s">
        <v>21</v>
      </c>
      <c r="B11" s="15">
        <v>57453</v>
      </c>
      <c r="C11" s="15">
        <v>70735</v>
      </c>
      <c r="D11" s="15">
        <v>203356</v>
      </c>
      <c r="E11" s="15">
        <v>181040</v>
      </c>
      <c r="F11" s="15">
        <v>182574</v>
      </c>
      <c r="G11" s="15">
        <v>94048</v>
      </c>
      <c r="H11" s="15">
        <v>46791</v>
      </c>
      <c r="I11" s="15">
        <v>87016</v>
      </c>
      <c r="J11" s="15">
        <v>70392</v>
      </c>
      <c r="K11" s="15">
        <v>142817</v>
      </c>
      <c r="L11" s="13">
        <f>SUM(B11:K11)</f>
        <v>1136222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5.8081</v>
      </c>
      <c r="C13" s="20">
        <v>3.0613</v>
      </c>
      <c r="D13" s="20">
        <v>3.6458</v>
      </c>
      <c r="E13" s="20">
        <v>3.687</v>
      </c>
      <c r="F13" s="20">
        <v>3.2638</v>
      </c>
      <c r="G13" s="20">
        <v>3.5865</v>
      </c>
      <c r="H13" s="20">
        <v>3.9516</v>
      </c>
      <c r="I13" s="20">
        <v>3.2821</v>
      </c>
      <c r="J13" s="20">
        <v>3.5339</v>
      </c>
      <c r="K13" s="20">
        <v>2.8853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1.305011990406242</v>
      </c>
      <c r="C15" s="22">
        <v>1.586584189455051</v>
      </c>
      <c r="D15" s="22">
        <v>1.520642289851503</v>
      </c>
      <c r="E15" s="22">
        <v>1.375201138552666</v>
      </c>
      <c r="F15" s="22">
        <v>1.649146366218124</v>
      </c>
      <c r="G15" s="22">
        <v>1.584535923140634</v>
      </c>
      <c r="H15" s="22">
        <v>1.658977643967986</v>
      </c>
      <c r="I15" s="22">
        <v>1.483173413433271</v>
      </c>
      <c r="J15" s="22">
        <v>1.866028527769449</v>
      </c>
      <c r="K15" s="22">
        <v>1.399901621754364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75</v>
      </c>
      <c r="B17" s="25">
        <f>B18+B19+B20+B21+B22+B23+B24</f>
        <v>473929.95</v>
      </c>
      <c r="C17" s="25">
        <f aca="true" t="shared" si="2" ref="C17:K17">C18+C19+C20+C21+C22+C23+C24</f>
        <v>376461.16000000003</v>
      </c>
      <c r="D17" s="25">
        <f t="shared" si="2"/>
        <v>1247539.4999999998</v>
      </c>
      <c r="E17" s="25">
        <f t="shared" si="2"/>
        <v>1001648.31</v>
      </c>
      <c r="F17" s="25">
        <f t="shared" si="2"/>
        <v>1077694.2199999997</v>
      </c>
      <c r="G17" s="25">
        <f t="shared" si="2"/>
        <v>596720.75</v>
      </c>
      <c r="H17" s="25">
        <f t="shared" si="2"/>
        <v>341379.08</v>
      </c>
      <c r="I17" s="25">
        <f t="shared" si="2"/>
        <v>452027.8</v>
      </c>
      <c r="J17" s="25">
        <f t="shared" si="2"/>
        <v>505793.05</v>
      </c>
      <c r="K17" s="25">
        <f t="shared" si="2"/>
        <v>631925.27</v>
      </c>
      <c r="L17" s="25">
        <f>L18+L19+L20+L21+L22+L23+L24</f>
        <v>6705119.09</v>
      </c>
      <c r="M17"/>
    </row>
    <row r="18" spans="1:13" ht="17.25" customHeight="1">
      <c r="A18" s="26" t="s">
        <v>24</v>
      </c>
      <c r="B18" s="33">
        <f aca="true" t="shared" si="3" ref="B18:K18">ROUND(B13*B7,2)</f>
        <v>360781.75</v>
      </c>
      <c r="C18" s="33">
        <f t="shared" si="3"/>
        <v>233246.57</v>
      </c>
      <c r="D18" s="33">
        <f t="shared" si="3"/>
        <v>800730.7</v>
      </c>
      <c r="E18" s="33">
        <f t="shared" si="3"/>
        <v>715458.66</v>
      </c>
      <c r="F18" s="33">
        <f t="shared" si="3"/>
        <v>636574.82</v>
      </c>
      <c r="G18" s="33">
        <f t="shared" si="3"/>
        <v>364764.98</v>
      </c>
      <c r="H18" s="33">
        <f t="shared" si="3"/>
        <v>197789.43</v>
      </c>
      <c r="I18" s="33">
        <f t="shared" si="3"/>
        <v>300827.44</v>
      </c>
      <c r="J18" s="33">
        <f t="shared" si="3"/>
        <v>264604.3</v>
      </c>
      <c r="K18" s="33">
        <f t="shared" si="3"/>
        <v>440091.92</v>
      </c>
      <c r="L18" s="33">
        <f aca="true" t="shared" si="4" ref="L18:L24">SUM(B18:K18)</f>
        <v>4314870.57</v>
      </c>
      <c r="M18"/>
    </row>
    <row r="19" spans="1:13" ht="17.25" customHeight="1">
      <c r="A19" s="27" t="s">
        <v>25</v>
      </c>
      <c r="B19" s="33">
        <f aca="true" t="shared" si="5" ref="B19:K19">IF(B15&lt;&gt;0,ROUND((B15-1)*B18,2),0)</f>
        <v>110042.76</v>
      </c>
      <c r="C19" s="33">
        <f t="shared" si="5"/>
        <v>136818.75</v>
      </c>
      <c r="D19" s="33">
        <f t="shared" si="5"/>
        <v>416894.27</v>
      </c>
      <c r="E19" s="33">
        <f t="shared" si="5"/>
        <v>268440.9</v>
      </c>
      <c r="F19" s="33">
        <f t="shared" si="5"/>
        <v>413230.23</v>
      </c>
      <c r="G19" s="33">
        <f t="shared" si="5"/>
        <v>213218.23</v>
      </c>
      <c r="H19" s="33">
        <f t="shared" si="5"/>
        <v>130338.81</v>
      </c>
      <c r="I19" s="33">
        <f t="shared" si="5"/>
        <v>145351.82</v>
      </c>
      <c r="J19" s="33">
        <f t="shared" si="5"/>
        <v>229154.87</v>
      </c>
      <c r="K19" s="33">
        <f t="shared" si="5"/>
        <v>175993.47</v>
      </c>
      <c r="L19" s="33">
        <f t="shared" si="4"/>
        <v>2239484.1100000003</v>
      </c>
      <c r="M19"/>
    </row>
    <row r="20" spans="1:13" ht="17.25" customHeight="1">
      <c r="A20" s="27" t="s">
        <v>26</v>
      </c>
      <c r="B20" s="33">
        <v>1719.5</v>
      </c>
      <c r="C20" s="33">
        <v>5009.9</v>
      </c>
      <c r="D20" s="33">
        <v>27142.65</v>
      </c>
      <c r="E20" s="33">
        <v>19450.2</v>
      </c>
      <c r="F20" s="33">
        <v>26503.23</v>
      </c>
      <c r="G20" s="33">
        <v>18737.54</v>
      </c>
      <c r="H20" s="33">
        <v>11864.9</v>
      </c>
      <c r="I20" s="33">
        <v>4462.6</v>
      </c>
      <c r="J20" s="33">
        <v>9262</v>
      </c>
      <c r="K20" s="33">
        <v>13068</v>
      </c>
      <c r="L20" s="33">
        <f t="shared" si="4"/>
        <v>137220.52</v>
      </c>
      <c r="M20"/>
    </row>
    <row r="21" spans="1:13" ht="17.25" customHeight="1">
      <c r="A21" s="27" t="s">
        <v>27</v>
      </c>
      <c r="B21" s="33">
        <v>1385.94</v>
      </c>
      <c r="C21" s="29">
        <v>1385.94</v>
      </c>
      <c r="D21" s="29">
        <v>2771.88</v>
      </c>
      <c r="E21" s="29">
        <v>2771.88</v>
      </c>
      <c r="F21" s="33">
        <v>1385.94</v>
      </c>
      <c r="G21" s="29">
        <v>0</v>
      </c>
      <c r="H21" s="33">
        <v>1385.94</v>
      </c>
      <c r="I21" s="29">
        <v>1385.94</v>
      </c>
      <c r="J21" s="29">
        <v>2771.88</v>
      </c>
      <c r="K21" s="29">
        <v>2771.88</v>
      </c>
      <c r="L21" s="33">
        <f t="shared" si="4"/>
        <v>18017.22</v>
      </c>
      <c r="M21"/>
    </row>
    <row r="22" spans="1:13" ht="17.25" customHeight="1">
      <c r="A22" s="27" t="s">
        <v>28</v>
      </c>
      <c r="B22" s="30">
        <v>0</v>
      </c>
      <c r="C22" s="30">
        <v>0</v>
      </c>
      <c r="D22" s="30">
        <v>0</v>
      </c>
      <c r="E22" s="33">
        <v>-4473.33</v>
      </c>
      <c r="F22" s="33">
        <v>0</v>
      </c>
      <c r="G22" s="33">
        <v>0</v>
      </c>
      <c r="H22" s="30">
        <v>0</v>
      </c>
      <c r="I22" s="33">
        <v>0</v>
      </c>
      <c r="J22" s="30">
        <v>0</v>
      </c>
      <c r="K22" s="30">
        <v>0</v>
      </c>
      <c r="L22" s="33">
        <f t="shared" si="4"/>
        <v>-4473.33</v>
      </c>
      <c r="M22"/>
    </row>
    <row r="23" spans="1:13" ht="17.25" customHeight="1">
      <c r="A23" s="27" t="s">
        <v>73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f t="shared" si="4"/>
        <v>0</v>
      </c>
      <c r="M23"/>
    </row>
    <row r="24" spans="1:13" ht="17.25" customHeight="1">
      <c r="A24" s="27" t="s">
        <v>74</v>
      </c>
      <c r="B24" s="33">
        <v>0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f t="shared" si="4"/>
        <v>0</v>
      </c>
      <c r="M24"/>
    </row>
    <row r="25" spans="1:12" ht="12" customHeight="1">
      <c r="A25" s="31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  <c r="L25" s="32"/>
    </row>
    <row r="26" spans="1:12" ht="12" customHeight="1">
      <c r="A26" s="27"/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/>
      <c r="L26" s="18"/>
    </row>
    <row r="27" spans="1:13" ht="18.75" customHeight="1">
      <c r="A27" s="19" t="s">
        <v>29</v>
      </c>
      <c r="B27" s="33">
        <f aca="true" t="shared" si="6" ref="B27:K27">+B28+B33+B46</f>
        <v>-41174.71</v>
      </c>
      <c r="C27" s="33">
        <f t="shared" si="6"/>
        <v>-24010.8</v>
      </c>
      <c r="D27" s="33">
        <f t="shared" si="6"/>
        <v>-71610</v>
      </c>
      <c r="E27" s="33">
        <f t="shared" si="6"/>
        <v>-61952.17</v>
      </c>
      <c r="F27" s="33">
        <f t="shared" si="6"/>
        <v>-54854.8</v>
      </c>
      <c r="G27" s="33">
        <f t="shared" si="6"/>
        <v>-33690.8</v>
      </c>
      <c r="H27" s="33">
        <f t="shared" si="6"/>
        <v>-22443.23</v>
      </c>
      <c r="I27" s="33">
        <f t="shared" si="6"/>
        <v>-29287.620000000003</v>
      </c>
      <c r="J27" s="33">
        <f t="shared" si="6"/>
        <v>-19729.6</v>
      </c>
      <c r="K27" s="33">
        <f t="shared" si="6"/>
        <v>-42732.8</v>
      </c>
      <c r="L27" s="33">
        <f aca="true" t="shared" si="7" ref="L27:L33">SUM(B27:K27)</f>
        <v>-401486.5299999999</v>
      </c>
      <c r="M27"/>
    </row>
    <row r="28" spans="1:13" ht="18.75" customHeight="1">
      <c r="A28" s="27" t="s">
        <v>30</v>
      </c>
      <c r="B28" s="33">
        <f>B29+B30+B31+B32</f>
        <v>-20512.8</v>
      </c>
      <c r="C28" s="33">
        <f aca="true" t="shared" si="8" ref="C28:K28">C29+C30+C31+C32</f>
        <v>-24010.8</v>
      </c>
      <c r="D28" s="33">
        <f t="shared" si="8"/>
        <v>-71610</v>
      </c>
      <c r="E28" s="33">
        <f t="shared" si="8"/>
        <v>-57239.6</v>
      </c>
      <c r="F28" s="33">
        <f t="shared" si="8"/>
        <v>-54854.8</v>
      </c>
      <c r="G28" s="33">
        <f t="shared" si="8"/>
        <v>-33690.8</v>
      </c>
      <c r="H28" s="33">
        <f t="shared" si="8"/>
        <v>-14344</v>
      </c>
      <c r="I28" s="33">
        <f t="shared" si="8"/>
        <v>-29287.620000000003</v>
      </c>
      <c r="J28" s="33">
        <f t="shared" si="8"/>
        <v>-19729.6</v>
      </c>
      <c r="K28" s="33">
        <f t="shared" si="8"/>
        <v>-42732.8</v>
      </c>
      <c r="L28" s="33">
        <f t="shared" si="7"/>
        <v>-368012.81999999995</v>
      </c>
      <c r="M28"/>
    </row>
    <row r="29" spans="1:13" s="36" customFormat="1" ht="18.75" customHeight="1">
      <c r="A29" s="34" t="s">
        <v>58</v>
      </c>
      <c r="B29" s="33">
        <f>-ROUND((B9)*$E$3,2)</f>
        <v>-20512.8</v>
      </c>
      <c r="C29" s="33">
        <f aca="true" t="shared" si="9" ref="C29:K29">-ROUND((C9)*$E$3,2)</f>
        <v>-24010.8</v>
      </c>
      <c r="D29" s="33">
        <f t="shared" si="9"/>
        <v>-71610</v>
      </c>
      <c r="E29" s="33">
        <f t="shared" si="9"/>
        <v>-57239.6</v>
      </c>
      <c r="F29" s="33">
        <f t="shared" si="9"/>
        <v>-54854.8</v>
      </c>
      <c r="G29" s="33">
        <f t="shared" si="9"/>
        <v>-33690.8</v>
      </c>
      <c r="H29" s="33">
        <f t="shared" si="9"/>
        <v>-14344</v>
      </c>
      <c r="I29" s="33">
        <f t="shared" si="9"/>
        <v>-20420.4</v>
      </c>
      <c r="J29" s="33">
        <f t="shared" si="9"/>
        <v>-19729.6</v>
      </c>
      <c r="K29" s="33">
        <f t="shared" si="9"/>
        <v>-42732.8</v>
      </c>
      <c r="L29" s="33">
        <f t="shared" si="7"/>
        <v>-359145.6</v>
      </c>
      <c r="M29" s="35"/>
    </row>
    <row r="30" spans="1:13" ht="18.75" customHeight="1">
      <c r="A30" s="37" t="s">
        <v>31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28">
        <f t="shared" si="7"/>
        <v>0</v>
      </c>
      <c r="M30"/>
    </row>
    <row r="31" spans="1:13" ht="18.75" customHeight="1">
      <c r="A31" s="37" t="s">
        <v>32</v>
      </c>
      <c r="B31" s="28">
        <v>0</v>
      </c>
      <c r="C31" s="28">
        <v>0</v>
      </c>
      <c r="D31" s="28">
        <v>0</v>
      </c>
      <c r="E31" s="17">
        <v>0</v>
      </c>
      <c r="F31" s="17">
        <v>0</v>
      </c>
      <c r="G31" s="17">
        <v>0</v>
      </c>
      <c r="H31" s="17">
        <v>0</v>
      </c>
      <c r="I31" s="33">
        <v>-78.84</v>
      </c>
      <c r="J31" s="17">
        <v>0</v>
      </c>
      <c r="K31" s="17">
        <v>0</v>
      </c>
      <c r="L31" s="33">
        <f t="shared" si="7"/>
        <v>-78.84</v>
      </c>
      <c r="M31"/>
    </row>
    <row r="32" spans="1:13" ht="18.75" customHeight="1">
      <c r="A32" s="37" t="s">
        <v>33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33">
        <v>-8788.38</v>
      </c>
      <c r="J32" s="17">
        <v>0</v>
      </c>
      <c r="K32" s="17">
        <v>0</v>
      </c>
      <c r="L32" s="33">
        <f t="shared" si="7"/>
        <v>-8788.38</v>
      </c>
      <c r="M32"/>
    </row>
    <row r="33" spans="1:13" s="36" customFormat="1" ht="18.75" customHeight="1">
      <c r="A33" s="27" t="s">
        <v>34</v>
      </c>
      <c r="B33" s="38">
        <f>SUM(B34:B45)</f>
        <v>-20661.91</v>
      </c>
      <c r="C33" s="38">
        <f aca="true" t="shared" si="10" ref="C33:K33">SUM(C34:C45)</f>
        <v>0</v>
      </c>
      <c r="D33" s="38">
        <f t="shared" si="10"/>
        <v>0</v>
      </c>
      <c r="E33" s="38">
        <f t="shared" si="10"/>
        <v>-4712.57</v>
      </c>
      <c r="F33" s="38">
        <f t="shared" si="10"/>
        <v>0</v>
      </c>
      <c r="G33" s="38">
        <f t="shared" si="10"/>
        <v>0</v>
      </c>
      <c r="H33" s="38">
        <f t="shared" si="10"/>
        <v>-8099.23</v>
      </c>
      <c r="I33" s="38">
        <f t="shared" si="10"/>
        <v>0</v>
      </c>
      <c r="J33" s="38">
        <f t="shared" si="10"/>
        <v>0</v>
      </c>
      <c r="K33" s="38">
        <f t="shared" si="10"/>
        <v>0</v>
      </c>
      <c r="L33" s="33">
        <f t="shared" si="7"/>
        <v>-33473.71</v>
      </c>
      <c r="M33"/>
    </row>
    <row r="34" spans="1:13" ht="18.75" customHeight="1">
      <c r="A34" s="37" t="s">
        <v>35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0">
        <f aca="true" t="shared" si="11" ref="L34:L46">SUM(B34:K34)</f>
        <v>0</v>
      </c>
      <c r="M34"/>
    </row>
    <row r="35" spans="1:13" ht="18.75" customHeight="1">
      <c r="A35" s="37" t="s">
        <v>36</v>
      </c>
      <c r="B35" s="33">
        <v>-20661.91</v>
      </c>
      <c r="C35" s="17">
        <v>0</v>
      </c>
      <c r="D35" s="17">
        <v>0</v>
      </c>
      <c r="E35" s="33">
        <v>-4712.57</v>
      </c>
      <c r="F35" s="28">
        <v>0</v>
      </c>
      <c r="G35" s="28">
        <v>0</v>
      </c>
      <c r="H35" s="33">
        <v>-8099.23</v>
      </c>
      <c r="I35" s="17">
        <v>0</v>
      </c>
      <c r="J35" s="28">
        <v>0</v>
      </c>
      <c r="K35" s="17">
        <v>0</v>
      </c>
      <c r="L35" s="33">
        <f>SUM(B35:K35)</f>
        <v>-33473.71</v>
      </c>
      <c r="M35"/>
    </row>
    <row r="36" spans="1:13" ht="18.75" customHeight="1">
      <c r="A36" s="37" t="s">
        <v>37</v>
      </c>
      <c r="B36" s="33">
        <v>0</v>
      </c>
      <c r="C36" s="17">
        <v>0</v>
      </c>
      <c r="D36" s="17">
        <v>0</v>
      </c>
      <c r="E36" s="17">
        <v>0</v>
      </c>
      <c r="F36" s="28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>SUM(B36:K36)</f>
        <v>0</v>
      </c>
      <c r="M36"/>
    </row>
    <row r="37" spans="1:13" ht="18.75" customHeight="1">
      <c r="A37" s="37" t="s">
        <v>38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11"/>
        <v>0</v>
      </c>
      <c r="M37"/>
    </row>
    <row r="38" spans="1:13" ht="18.75" customHeight="1">
      <c r="A38" s="37" t="s">
        <v>39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1"/>
        <v>0</v>
      </c>
      <c r="M38"/>
    </row>
    <row r="39" spans="1:13" ht="18.75" customHeight="1">
      <c r="A39" s="37" t="s">
        <v>40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1"/>
        <v>0</v>
      </c>
      <c r="M39"/>
    </row>
    <row r="40" spans="1:13" ht="18.75" customHeight="1">
      <c r="A40" s="37" t="s">
        <v>41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2" ht="18.75" customHeight="1">
      <c r="A42" s="37" t="s">
        <v>43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f>SUM(B42:K42)</f>
        <v>0</v>
      </c>
    </row>
    <row r="43" spans="1:12" ht="18.75" customHeight="1">
      <c r="A43" s="37" t="s">
        <v>44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f>SUM(B43:K43)</f>
        <v>0</v>
      </c>
    </row>
    <row r="44" spans="1:12" ht="18.75" customHeight="1">
      <c r="A44" s="37" t="s">
        <v>45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1"/>
        <v>0</v>
      </c>
    </row>
    <row r="45" spans="1:13" ht="12" customHeight="1">
      <c r="A45" s="14"/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8"/>
      <c r="M45" s="39"/>
    </row>
    <row r="46" spans="1:13" ht="18.75" customHeight="1">
      <c r="A46" s="27" t="s">
        <v>46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1"/>
        <v>0</v>
      </c>
      <c r="M46" s="39"/>
    </row>
    <row r="47" spans="1:13" ht="12" customHeight="1">
      <c r="A47" s="27"/>
      <c r="B47" s="23">
        <v>0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30">
        <f>SUM(B47:K47)</f>
        <v>0</v>
      </c>
      <c r="M47" s="40"/>
    </row>
    <row r="48" spans="1:13" ht="18.75" customHeight="1">
      <c r="A48" s="19" t="s">
        <v>47</v>
      </c>
      <c r="B48" s="41">
        <f>IF(B17+B27+B40+B49&lt;0,0,B17+B27+B49)</f>
        <v>432755.24</v>
      </c>
      <c r="C48" s="41">
        <f aca="true" t="shared" si="12" ref="C48:K48">IF(C17+C27+C40+C49&lt;0,0,C17+C27+C49)</f>
        <v>352450.36000000004</v>
      </c>
      <c r="D48" s="41">
        <f t="shared" si="12"/>
        <v>1175929.4999999998</v>
      </c>
      <c r="E48" s="41">
        <f t="shared" si="12"/>
        <v>939696.14</v>
      </c>
      <c r="F48" s="41">
        <f t="shared" si="12"/>
        <v>1022839.4199999997</v>
      </c>
      <c r="G48" s="41">
        <f t="shared" si="12"/>
        <v>563029.95</v>
      </c>
      <c r="H48" s="41">
        <f t="shared" si="12"/>
        <v>318935.85000000003</v>
      </c>
      <c r="I48" s="41">
        <f t="shared" si="12"/>
        <v>422740.18</v>
      </c>
      <c r="J48" s="41">
        <f t="shared" si="12"/>
        <v>486063.45</v>
      </c>
      <c r="K48" s="41">
        <f t="shared" si="12"/>
        <v>589192.47</v>
      </c>
      <c r="L48" s="42">
        <f>SUM(B48:K48)</f>
        <v>6303632.559999999</v>
      </c>
      <c r="M48" s="55"/>
    </row>
    <row r="49" spans="1:12" ht="18.75" customHeight="1">
      <c r="A49" s="27" t="s">
        <v>48</v>
      </c>
      <c r="B49" s="18">
        <v>0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7">
        <f>SUM(C49:K49)</f>
        <v>0</v>
      </c>
    </row>
    <row r="50" spans="1:13" ht="18.75" customHeight="1">
      <c r="A50" s="27" t="s">
        <v>49</v>
      </c>
      <c r="B50" s="33">
        <f>IF(B17+B27+B40+B49&gt;0,0,B17+B27+B49)</f>
        <v>0</v>
      </c>
      <c r="C50" s="33">
        <f aca="true" t="shared" si="13" ref="C50:K50">IF(C17+C27+C40+C49&gt;0,0,C17+C27+C49)</f>
        <v>0</v>
      </c>
      <c r="D50" s="33">
        <f t="shared" si="13"/>
        <v>0</v>
      </c>
      <c r="E50" s="33">
        <f t="shared" si="13"/>
        <v>0</v>
      </c>
      <c r="F50" s="33">
        <f t="shared" si="13"/>
        <v>0</v>
      </c>
      <c r="G50" s="33">
        <f t="shared" si="13"/>
        <v>0</v>
      </c>
      <c r="H50" s="33">
        <f t="shared" si="13"/>
        <v>0</v>
      </c>
      <c r="I50" s="33">
        <f t="shared" si="13"/>
        <v>0</v>
      </c>
      <c r="J50" s="33">
        <f t="shared" si="13"/>
        <v>0</v>
      </c>
      <c r="K50" s="33">
        <f t="shared" si="13"/>
        <v>0</v>
      </c>
      <c r="L50" s="17">
        <f>SUM(C50:K50)</f>
        <v>0</v>
      </c>
      <c r="M50"/>
    </row>
    <row r="51" spans="1:12" ht="12" customHeight="1">
      <c r="A51" s="19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2" customHeight="1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</row>
    <row r="53" spans="1:12" ht="12" customHeight="1">
      <c r="A53" s="9"/>
      <c r="B53" s="44">
        <v>0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/>
      <c r="L53" s="44"/>
    </row>
    <row r="54" spans="1:13" ht="18.75" customHeight="1">
      <c r="A54" s="45" t="s">
        <v>50</v>
      </c>
      <c r="B54" s="41">
        <f>SUM(B55:B68)</f>
        <v>432755.24</v>
      </c>
      <c r="C54" s="41">
        <f aca="true" t="shared" si="14" ref="C54:J54">SUM(C55:C66)</f>
        <v>352450.35</v>
      </c>
      <c r="D54" s="41">
        <f t="shared" si="14"/>
        <v>1175929.49</v>
      </c>
      <c r="E54" s="41">
        <f t="shared" si="14"/>
        <v>939696.15</v>
      </c>
      <c r="F54" s="41">
        <f t="shared" si="14"/>
        <v>1022839.41</v>
      </c>
      <c r="G54" s="41">
        <f t="shared" si="14"/>
        <v>563029.96</v>
      </c>
      <c r="H54" s="41">
        <f t="shared" si="14"/>
        <v>318935.86</v>
      </c>
      <c r="I54" s="41">
        <f>SUM(I55:I69)</f>
        <v>422740.18</v>
      </c>
      <c r="J54" s="41">
        <f t="shared" si="14"/>
        <v>486063.45</v>
      </c>
      <c r="K54" s="41">
        <f>SUM(K55:K68)</f>
        <v>589192.48</v>
      </c>
      <c r="L54" s="46">
        <f>SUM(B54:K54)</f>
        <v>6303632.57</v>
      </c>
      <c r="M54" s="40"/>
    </row>
    <row r="55" spans="1:13" ht="18.75" customHeight="1">
      <c r="A55" s="47" t="s">
        <v>51</v>
      </c>
      <c r="B55" s="48">
        <v>432755.24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6">
        <f aca="true" t="shared" si="15" ref="L55:L66">SUM(B55:K55)</f>
        <v>432755.24</v>
      </c>
      <c r="M55" s="40"/>
    </row>
    <row r="56" spans="1:12" ht="18.75" customHeight="1">
      <c r="A56" s="47" t="s">
        <v>61</v>
      </c>
      <c r="B56" s="17">
        <v>0</v>
      </c>
      <c r="C56" s="48">
        <v>308323.57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6">
        <f t="shared" si="15"/>
        <v>308323.57</v>
      </c>
    </row>
    <row r="57" spans="1:12" ht="18.75" customHeight="1">
      <c r="A57" s="47" t="s">
        <v>62</v>
      </c>
      <c r="B57" s="17">
        <v>0</v>
      </c>
      <c r="C57" s="48">
        <v>44126.78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t="shared" si="15"/>
        <v>44126.78</v>
      </c>
    </row>
    <row r="58" spans="1:12" ht="18.75" customHeight="1">
      <c r="A58" s="47" t="s">
        <v>52</v>
      </c>
      <c r="B58" s="17">
        <v>0</v>
      </c>
      <c r="C58" s="17">
        <v>0</v>
      </c>
      <c r="D58" s="48">
        <v>1175929.49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5"/>
        <v>1175929.49</v>
      </c>
    </row>
    <row r="59" spans="1:12" ht="18.75" customHeight="1">
      <c r="A59" s="47" t="s">
        <v>53</v>
      </c>
      <c r="B59" s="17">
        <v>0</v>
      </c>
      <c r="C59" s="17">
        <v>0</v>
      </c>
      <c r="D59" s="17">
        <v>0</v>
      </c>
      <c r="E59" s="48">
        <v>939696.15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5"/>
        <v>939696.15</v>
      </c>
    </row>
    <row r="60" spans="1:12" ht="18.75" customHeight="1">
      <c r="A60" s="47" t="s">
        <v>54</v>
      </c>
      <c r="B60" s="17">
        <v>0</v>
      </c>
      <c r="C60" s="17">
        <v>0</v>
      </c>
      <c r="D60" s="17">
        <v>0</v>
      </c>
      <c r="E60" s="17">
        <v>0</v>
      </c>
      <c r="F60" s="48">
        <v>1022839.41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5"/>
        <v>1022839.41</v>
      </c>
    </row>
    <row r="61" spans="1:12" ht="18.75" customHeight="1">
      <c r="A61" s="47" t="s">
        <v>55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48">
        <v>563029.96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5"/>
        <v>563029.96</v>
      </c>
    </row>
    <row r="62" spans="1:12" ht="18.75" customHeight="1">
      <c r="A62" s="47" t="s">
        <v>56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48">
        <v>318935.86</v>
      </c>
      <c r="I62" s="17">
        <v>0</v>
      </c>
      <c r="J62" s="17">
        <v>0</v>
      </c>
      <c r="K62" s="17">
        <v>0</v>
      </c>
      <c r="L62" s="46">
        <f t="shared" si="15"/>
        <v>318935.86</v>
      </c>
    </row>
    <row r="63" spans="1:12" ht="18.75" customHeight="1">
      <c r="A63" s="47" t="s">
        <v>57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5"/>
        <v>0</v>
      </c>
    </row>
    <row r="64" spans="1:12" ht="18.75" customHeight="1">
      <c r="A64" s="47" t="s">
        <v>59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48">
        <v>486063.45</v>
      </c>
      <c r="K64" s="17">
        <v>0</v>
      </c>
      <c r="L64" s="46">
        <f t="shared" si="15"/>
        <v>486063.45</v>
      </c>
    </row>
    <row r="65" spans="1:12" ht="18.75" customHeight="1">
      <c r="A65" s="47" t="s">
        <v>69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49">
        <v>329829.95</v>
      </c>
      <c r="L65" s="46">
        <f t="shared" si="15"/>
        <v>329829.95</v>
      </c>
    </row>
    <row r="66" spans="1:12" ht="18.75" customHeight="1">
      <c r="A66" s="47" t="s">
        <v>70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49">
        <v>259362.53</v>
      </c>
      <c r="L66" s="46">
        <f t="shared" si="15"/>
        <v>259362.53</v>
      </c>
    </row>
    <row r="67" spans="1:12" ht="18.75" customHeight="1">
      <c r="A67" s="47" t="s">
        <v>71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>SUM(B67:K67)</f>
        <v>0</v>
      </c>
    </row>
    <row r="68" spans="1:12" ht="18" customHeight="1">
      <c r="A68" s="47" t="s">
        <v>72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>SUM(B68:K68)</f>
        <v>0</v>
      </c>
    </row>
    <row r="69" spans="1:12" ht="18" customHeight="1">
      <c r="A69" s="50" t="s">
        <v>77</v>
      </c>
      <c r="B69" s="53">
        <v>0</v>
      </c>
      <c r="C69" s="53">
        <v>0</v>
      </c>
      <c r="D69" s="53">
        <v>0</v>
      </c>
      <c r="E69" s="53">
        <v>0</v>
      </c>
      <c r="F69" s="53">
        <v>0</v>
      </c>
      <c r="G69" s="53">
        <v>0</v>
      </c>
      <c r="H69" s="53">
        <v>0</v>
      </c>
      <c r="I69" s="51">
        <v>422740.18</v>
      </c>
      <c r="J69" s="53">
        <v>0</v>
      </c>
      <c r="K69" s="53">
        <v>0</v>
      </c>
      <c r="L69" s="51">
        <f>SUM(B69:K69)</f>
        <v>422740.18</v>
      </c>
    </row>
    <row r="70" spans="1:12" ht="18" customHeight="1">
      <c r="A70" s="52"/>
      <c r="B70"/>
      <c r="C70"/>
      <c r="D70"/>
      <c r="E70"/>
      <c r="F70"/>
      <c r="G70"/>
      <c r="H70"/>
      <c r="I70"/>
      <c r="J70"/>
      <c r="K70"/>
      <c r="L70"/>
    </row>
    <row r="71" spans="1:11" ht="18" customHeight="1">
      <c r="A71" s="52"/>
      <c r="I71"/>
      <c r="K71"/>
    </row>
    <row r="72" spans="1:11" ht="14.25">
      <c r="A72" s="54"/>
      <c r="J72"/>
      <c r="K72"/>
    </row>
    <row r="73" ht="14.25">
      <c r="K73"/>
    </row>
    <row r="74" ht="14.25">
      <c r="K74"/>
    </row>
    <row r="75" ht="14.25">
      <c r="K75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2021-06-11T17:57:04Z</dcterms:modified>
  <cp:category/>
  <cp:version/>
  <cp:contentType/>
  <cp:contentStatus/>
</cp:coreProperties>
</file>