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<sst xmlns="http://schemas.openxmlformats.org/spreadsheetml/2006/main" count="79" uniqueCount="78">
  <si>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</si>
  <si>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</si>
  <si>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</si>
  <si>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</si>
  <si>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</si>
  <si>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</si>
  <si>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</si>
  <si>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</si>
  <si>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</si>
  <si>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</si>
  <si>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</si>
  <si>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</si>
  <si>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</si>
  <si>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</si>
  <si>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</si>
  <si>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</si>
  <si>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</si>
  <si>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</si>
  <si>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</si>
  <si>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</si>
  <si>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</si>
  <si>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</si>
  <si>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</si>
  <si>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</si>
  <si>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</si>
  <si>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</si>
  <si>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</si>
  <si>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</si>
  <si>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</si>
  <si>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</si>
  <si>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</si>
  <si>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</si>
  <si>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</si>
  <si>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</si>
  <si>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</si>
  <si>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</si>
  <si>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</si>
  <si>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</si>
  <si>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</si>
  <si>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</si>
  <si>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</si>
  <si>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</si>
  <si>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</si>
  <si>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</si>
  <si>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</si>
  <si>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</si>
  <si>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</si>
  <si>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</si>
  <si>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</si>
  <si>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</si>
  <si>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</si>
  <si>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</si>
  <si>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</si>
  <si>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</si>
  <si>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</si>
  <si>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</si>
  <si>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</si>
  <si>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</si>
  <si>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</si>
  <si>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</si>
  <si>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</si>
  <si>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</si>
  <si>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</si>
  <si>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</si>
  <si>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</si>
  <si>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</si>
  <si>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</si>
  <si>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</si>
  <si>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</si>
  <si>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</si>
  <si>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</si>
  <si>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</si>
  <si>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</si>
  <si>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</si>
  <si>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</si>
  <si>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</si>
  <si>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06/06/21 - VENCIMENTO 11/06/21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</si>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</sst>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16021</v>
      </c>
      <c r="C7" s="10">
        <f>C8+C11</f>
        <v>21668</v>
      </c>
      <c r="D7" s="10">
        <f aca="true" t="shared" si="0" ref="D7:K7">D8+D11</f>
        <v>63615</v>
      </c>
      <c r="E7" s="10">
        <f t="shared" si="0"/>
        <v>65595</v>
      </c>
      <c r="F7" s="10">
        <f t="shared" si="0"/>
        <v>67130</v>
      </c>
      <c r="G7" s="10">
        <f t="shared" si="0"/>
        <v>27201</v>
      </c>
      <c r="H7" s="10">
        <f t="shared" si="0"/>
        <v>14346</v>
      </c>
      <c r="I7" s="10">
        <f t="shared" si="0"/>
        <v>30615</v>
      </c>
      <c r="J7" s="10">
        <f t="shared" si="0"/>
        <v>16463</v>
      </c>
      <c r="K7" s="10">
        <f t="shared" si="0"/>
        <v>50294</v>
      </c>
      <c r="L7" s="10">
        <f>SUM(B7:K7)</f>
        <v>372948</v>
      </c>
      <c r="M7" s="11"/>
    </row>
    <row r="8" spans="1:13" ht="17.25" customHeight="1">
      <c r="A8" s="12" t="s">
        <v>18</v>
      </c>
      <c r="B8" s="13">
        <f>B9+B10</f>
        <v>1661</v>
      </c>
      <c r="C8" s="13">
        <f aca="true" t="shared" si="1" ref="C8:K8">C9+C10</f>
        <v>2143</v>
      </c>
      <c r="D8" s="13">
        <f t="shared" si="1"/>
        <v>6342</v>
      </c>
      <c r="E8" s="13">
        <f t="shared" si="1"/>
        <v>6239</v>
      </c>
      <c r="F8" s="13">
        <f t="shared" si="1"/>
        <v>6335</v>
      </c>
      <c r="G8" s="13">
        <f t="shared" si="1"/>
        <v>2524</v>
      </c>
      <c r="H8" s="13">
        <f t="shared" si="1"/>
        <v>1211</v>
      </c>
      <c r="I8" s="13">
        <f t="shared" si="1"/>
        <v>1940</v>
      </c>
      <c r="J8" s="13">
        <f t="shared" si="1"/>
        <v>1061</v>
      </c>
      <c r="K8" s="13">
        <f t="shared" si="1"/>
        <v>3633</v>
      </c>
      <c r="L8" s="13">
        <f>SUM(B8:K8)</f>
        <v>33089</v>
      </c>
      <c r="M8"/>
    </row>
    <row r="9" spans="1:13" ht="17.25" customHeight="1">
      <c r="A9" s="14" t="s">
        <v>19</v>
      </c>
      <c r="B9" s="15">
        <v>1660</v>
      </c>
      <c r="C9" s="15">
        <v>2143</v>
      </c>
      <c r="D9" s="15">
        <v>6342</v>
      </c>
      <c r="E9" s="15">
        <v>6239</v>
      </c>
      <c r="F9" s="15">
        <v>6335</v>
      </c>
      <c r="G9" s="15">
        <v>2524</v>
      </c>
      <c r="H9" s="15">
        <v>1211</v>
      </c>
      <c r="I9" s="15">
        <v>1940</v>
      </c>
      <c r="J9" s="15">
        <v>1061</v>
      </c>
      <c r="K9" s="15">
        <v>3633</v>
      </c>
      <c r="L9" s="13">
        <f>SUM(B9:K9)</f>
        <v>33088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14360</v>
      </c>
      <c r="C11" s="15">
        <v>19525</v>
      </c>
      <c r="D11" s="15">
        <v>57273</v>
      </c>
      <c r="E11" s="15">
        <v>59356</v>
      </c>
      <c r="F11" s="15">
        <v>60795</v>
      </c>
      <c r="G11" s="15">
        <v>24677</v>
      </c>
      <c r="H11" s="15">
        <v>13135</v>
      </c>
      <c r="I11" s="15">
        <v>28675</v>
      </c>
      <c r="J11" s="15">
        <v>15402</v>
      </c>
      <c r="K11" s="15">
        <v>46661</v>
      </c>
      <c r="L11" s="13">
        <f>SUM(B11:K11)</f>
        <v>339859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1.292095415599749</v>
      </c>
      <c r="C15" s="22">
        <v>1.572050941269746</v>
      </c>
      <c r="D15" s="22">
        <v>1.574314475778516</v>
      </c>
      <c r="E15" s="22">
        <v>1.404519729217912</v>
      </c>
      <c r="F15" s="22">
        <v>1.631227252776182</v>
      </c>
      <c r="G15" s="22">
        <v>1.527064987133613</v>
      </c>
      <c r="H15" s="22">
        <v>1.667223429577829</v>
      </c>
      <c r="I15" s="22">
        <v>1.440307584007924</v>
      </c>
      <c r="J15" s="22">
        <v>1.963566082423199</v>
      </c>
      <c r="K15" s="22">
        <v>1.379700892128687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122385.85</v>
      </c>
      <c r="C17" s="25">
        <f aca="true" t="shared" si="2" ref="C17:K17">C18+C19+C20+C21+C22+C23+C24</f>
        <v>108358.01999999999</v>
      </c>
      <c r="D17" s="25">
        <f t="shared" si="2"/>
        <v>382870.46</v>
      </c>
      <c r="E17" s="25">
        <f t="shared" si="2"/>
        <v>349515.32</v>
      </c>
      <c r="F17" s="25">
        <f t="shared" si="2"/>
        <v>372376.47000000003</v>
      </c>
      <c r="G17" s="25">
        <f t="shared" si="2"/>
        <v>157965.62000000002</v>
      </c>
      <c r="H17" s="25">
        <f t="shared" si="2"/>
        <v>101231.55</v>
      </c>
      <c r="I17" s="25">
        <f t="shared" si="2"/>
        <v>150362.29</v>
      </c>
      <c r="J17" s="25">
        <f t="shared" si="2"/>
        <v>121808.81</v>
      </c>
      <c r="K17" s="25">
        <f t="shared" si="2"/>
        <v>210941.69999999998</v>
      </c>
      <c r="L17" s="25">
        <f>L18+L19+L20+L21+L22+L23+L24</f>
        <v>2077816.09</v>
      </c>
      <c r="M17"/>
    </row>
    <row r="18" spans="1:13" ht="17.25" customHeight="1">
      <c r="A18" s="26" t="s">
        <v>24</v>
      </c>
      <c r="B18" s="33">
        <f aca="true" t="shared" si="3" ref="B18:K18">ROUND(B13*B7,2)</f>
        <v>93051.57</v>
      </c>
      <c r="C18" s="33">
        <f t="shared" si="3"/>
        <v>66332.25</v>
      </c>
      <c r="D18" s="33">
        <f t="shared" si="3"/>
        <v>231927.57</v>
      </c>
      <c r="E18" s="33">
        <f t="shared" si="3"/>
        <v>241848.77</v>
      </c>
      <c r="F18" s="33">
        <f t="shared" si="3"/>
        <v>219098.89</v>
      </c>
      <c r="G18" s="33">
        <f t="shared" si="3"/>
        <v>97556.39</v>
      </c>
      <c r="H18" s="33">
        <f t="shared" si="3"/>
        <v>56689.65</v>
      </c>
      <c r="I18" s="33">
        <f t="shared" si="3"/>
        <v>100481.49</v>
      </c>
      <c r="J18" s="33">
        <f t="shared" si="3"/>
        <v>58178.6</v>
      </c>
      <c r="K18" s="33">
        <f t="shared" si="3"/>
        <v>145113.28</v>
      </c>
      <c r="L18" s="33">
        <f aca="true" t="shared" si="4" ref="L18:L24">SUM(B18:K18)</f>
        <v>1310278.4600000002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27179.94</v>
      </c>
      <c r="C19" s="33">
        <f t="shared" si="5"/>
        <v>37945.43</v>
      </c>
      <c r="D19" s="33">
        <f t="shared" si="5"/>
        <v>133199.36</v>
      </c>
      <c r="E19" s="33">
        <f t="shared" si="5"/>
        <v>97832.6</v>
      </c>
      <c r="F19" s="33">
        <f t="shared" si="5"/>
        <v>138301.19</v>
      </c>
      <c r="G19" s="33">
        <f t="shared" si="5"/>
        <v>51418.56</v>
      </c>
      <c r="H19" s="33">
        <f t="shared" si="5"/>
        <v>37824.66</v>
      </c>
      <c r="I19" s="33">
        <f t="shared" si="5"/>
        <v>44242.76</v>
      </c>
      <c r="J19" s="33">
        <f t="shared" si="5"/>
        <v>56058.93</v>
      </c>
      <c r="K19" s="33">
        <f t="shared" si="5"/>
        <v>55099.64</v>
      </c>
      <c r="L19" s="33">
        <f t="shared" si="4"/>
        <v>679103.0700000001</v>
      </c>
      <c r="M19"/>
    </row>
    <row r="20" spans="1:13" ht="17.25" customHeight="1">
      <c r="A20" s="27" t="s">
        <v>26</v>
      </c>
      <c r="B20" s="33">
        <v>1010.4</v>
      </c>
      <c r="C20" s="33">
        <v>2694.4</v>
      </c>
      <c r="D20" s="33">
        <v>14971.65</v>
      </c>
      <c r="E20" s="33">
        <v>11535.4</v>
      </c>
      <c r="F20" s="33">
        <v>13590.45</v>
      </c>
      <c r="G20" s="33">
        <v>9112.7</v>
      </c>
      <c r="H20" s="33">
        <v>5331.3</v>
      </c>
      <c r="I20" s="33">
        <v>4252.1</v>
      </c>
      <c r="J20" s="33">
        <v>4799.4</v>
      </c>
      <c r="K20" s="33">
        <v>7956.9</v>
      </c>
      <c r="L20" s="33">
        <f t="shared" si="4"/>
        <v>75254.7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-242</v>
      </c>
      <c r="C23" s="33">
        <v>0</v>
      </c>
      <c r="D23" s="33">
        <v>0</v>
      </c>
      <c r="E23" s="33">
        <v>0</v>
      </c>
      <c r="F23" s="33">
        <v>0</v>
      </c>
      <c r="G23" s="33">
        <v>-122.03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-364.03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-27965.91</v>
      </c>
      <c r="C27" s="33">
        <f t="shared" si="6"/>
        <v>-9429.2</v>
      </c>
      <c r="D27" s="33">
        <f t="shared" si="6"/>
        <v>-27904.8</v>
      </c>
      <c r="E27" s="33">
        <f t="shared" si="6"/>
        <v>-32164.17</v>
      </c>
      <c r="F27" s="33">
        <f t="shared" si="6"/>
        <v>-27874</v>
      </c>
      <c r="G27" s="33">
        <f t="shared" si="6"/>
        <v>-11105.6</v>
      </c>
      <c r="H27" s="33">
        <f t="shared" si="6"/>
        <v>-13427.63</v>
      </c>
      <c r="I27" s="33">
        <f t="shared" si="6"/>
        <v>-8536</v>
      </c>
      <c r="J27" s="33">
        <f t="shared" si="6"/>
        <v>-4668.4</v>
      </c>
      <c r="K27" s="33">
        <f t="shared" si="6"/>
        <v>-15985.2</v>
      </c>
      <c r="L27" s="33">
        <f aca="true" t="shared" si="7" ref="L27:L33">SUM(B27:K27)</f>
        <v>-179060.91</v>
      </c>
      <c r="M27"/>
    </row>
    <row r="28" spans="1:13" ht="18.75" customHeight="1">
      <c r="A28" s="27" t="s">
        <v>30</v>
      </c>
      <c r="B28" s="33">
        <f>B29+B30+B31+B32</f>
        <v>-7304</v>
      </c>
      <c r="C28" s="33">
        <f aca="true" t="shared" si="8" ref="C28:K28">C29+C30+C31+C32</f>
        <v>-9429.2</v>
      </c>
      <c r="D28" s="33">
        <f t="shared" si="8"/>
        <v>-27904.8</v>
      </c>
      <c r="E28" s="33">
        <f t="shared" si="8"/>
        <v>-27451.6</v>
      </c>
      <c r="F28" s="33">
        <f t="shared" si="8"/>
        <v>-27874</v>
      </c>
      <c r="G28" s="33">
        <f t="shared" si="8"/>
        <v>-11105.6</v>
      </c>
      <c r="H28" s="33">
        <f t="shared" si="8"/>
        <v>-5328.4</v>
      </c>
      <c r="I28" s="33">
        <f t="shared" si="8"/>
        <v>-8536</v>
      </c>
      <c r="J28" s="33">
        <f t="shared" si="8"/>
        <v>-4668.4</v>
      </c>
      <c r="K28" s="33">
        <f t="shared" si="8"/>
        <v>-15985.2</v>
      </c>
      <c r="L28" s="33">
        <f t="shared" si="7"/>
        <v>-145587.2</v>
      </c>
      <c r="M28"/>
    </row>
    <row r="29" spans="1:13" s="36" customFormat="1" ht="18.75" customHeight="1">
      <c r="A29" s="34" t="s">
        <v>58</v>
      </c>
      <c r="B29" s="33">
        <f>-ROUND((B9)*$E$3,2)</f>
        <v>-7304</v>
      </c>
      <c r="C29" s="33">
        <f aca="true" t="shared" si="9" ref="C29:K29">-ROUND((C9)*$E$3,2)</f>
        <v>-9429.2</v>
      </c>
      <c r="D29" s="33">
        <f t="shared" si="9"/>
        <v>-27904.8</v>
      </c>
      <c r="E29" s="33">
        <f t="shared" si="9"/>
        <v>-27451.6</v>
      </c>
      <c r="F29" s="33">
        <f t="shared" si="9"/>
        <v>-27874</v>
      </c>
      <c r="G29" s="33">
        <f t="shared" si="9"/>
        <v>-11105.6</v>
      </c>
      <c r="H29" s="33">
        <f t="shared" si="9"/>
        <v>-5328.4</v>
      </c>
      <c r="I29" s="33">
        <f t="shared" si="9"/>
        <v>-8536</v>
      </c>
      <c r="J29" s="33">
        <f t="shared" si="9"/>
        <v>-4668.4</v>
      </c>
      <c r="K29" s="33">
        <f t="shared" si="9"/>
        <v>-15985.2</v>
      </c>
      <c r="L29" s="33">
        <f t="shared" si="7"/>
        <v>-145587.2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94419.94</v>
      </c>
      <c r="C48" s="41">
        <f aca="true" t="shared" si="12" ref="C48:K48">IF(C17+C27+C40+C49&lt;0,0,C17+C27+C49)</f>
        <v>98928.81999999999</v>
      </c>
      <c r="D48" s="41">
        <f t="shared" si="12"/>
        <v>354965.66000000003</v>
      </c>
      <c r="E48" s="41">
        <f t="shared" si="12"/>
        <v>317351.15</v>
      </c>
      <c r="F48" s="41">
        <f t="shared" si="12"/>
        <v>344502.47000000003</v>
      </c>
      <c r="G48" s="41">
        <f t="shared" si="12"/>
        <v>146860.02000000002</v>
      </c>
      <c r="H48" s="41">
        <f t="shared" si="12"/>
        <v>87803.92</v>
      </c>
      <c r="I48" s="41">
        <f t="shared" si="12"/>
        <v>141826.29</v>
      </c>
      <c r="J48" s="41">
        <f t="shared" si="12"/>
        <v>117140.41</v>
      </c>
      <c r="K48" s="41">
        <f t="shared" si="12"/>
        <v>194956.49999999997</v>
      </c>
      <c r="L48" s="42">
        <f>SUM(B48:K48)</f>
        <v>1898755.18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94419.94</v>
      </c>
      <c r="C54" s="41">
        <f aca="true" t="shared" si="14" ref="C54:J54">SUM(C55:C66)</f>
        <v>98928.82</v>
      </c>
      <c r="D54" s="41">
        <f t="shared" si="14"/>
        <v>354965.66</v>
      </c>
      <c r="E54" s="41">
        <f t="shared" si="14"/>
        <v>317351.14</v>
      </c>
      <c r="F54" s="41">
        <f t="shared" si="14"/>
        <v>344502.48</v>
      </c>
      <c r="G54" s="41">
        <f t="shared" si="14"/>
        <v>146860.01</v>
      </c>
      <c r="H54" s="41">
        <f t="shared" si="14"/>
        <v>87803.93</v>
      </c>
      <c r="I54" s="41">
        <f>SUM(I55:I69)</f>
        <v>141826.29</v>
      </c>
      <c r="J54" s="41">
        <f t="shared" si="14"/>
        <v>117140.41</v>
      </c>
      <c r="K54" s="41">
        <f>SUM(K55:K68)</f>
        <v>194956.5</v>
      </c>
      <c r="L54" s="46">
        <f>SUM(B54:K54)</f>
        <v>1898755.18</v>
      </c>
      <c r="M54" s="40"/>
    </row>
    <row r="55" spans="1:13" ht="18.75" customHeight="1">
      <c r="A55" s="47" t="s">
        <v>51</v>
      </c>
      <c r="B55" s="48">
        <v>94419.94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94419.94</v>
      </c>
      <c r="M55" s="40"/>
    </row>
    <row r="56" spans="1:12" ht="18.75" customHeight="1">
      <c r="A56" s="47" t="s">
        <v>61</v>
      </c>
      <c r="B56" s="17">
        <v>0</v>
      </c>
      <c r="C56" s="48">
        <v>86374.75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86374.75</v>
      </c>
    </row>
    <row r="57" spans="1:12" ht="18.75" customHeight="1">
      <c r="A57" s="47" t="s">
        <v>62</v>
      </c>
      <c r="B57" s="17">
        <v>0</v>
      </c>
      <c r="C57" s="48">
        <v>12554.07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12554.07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354965.66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354965.66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317351.14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317351.14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344502.48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344502.48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146860.01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146860.01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87803.93</v>
      </c>
      <c r="I62" s="17">
        <v>0</v>
      </c>
      <c r="J62" s="17">
        <v>0</v>
      </c>
      <c r="K62" s="17">
        <v>0</v>
      </c>
      <c r="L62" s="46">
        <f t="shared" si="15"/>
        <v>87803.93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117140.41</v>
      </c>
      <c r="K64" s="17">
        <v>0</v>
      </c>
      <c r="L64" s="46">
        <f t="shared" si="15"/>
        <v>117140.41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86502.2</v>
      </c>
      <c r="L65" s="46">
        <f t="shared" si="15"/>
        <v>86502.2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108454.3</v>
      </c>
      <c r="L66" s="46">
        <f t="shared" si="15"/>
        <v>108454.3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141826.29</v>
      </c>
      <c r="J69" s="53">
        <v>0</v>
      </c>
      <c r="K69" s="53">
        <v>0</v>
      </c>
      <c r="L69" s="51">
        <f>SUM(B69:K69)</f>
        <v>141826.29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2021-06-10T20:16:25Z</dcterms:modified>
  <cp:category/>
  <cp:version/>
  <cp:contentType/>
  <cp:contentStatus/>
</cp:coreProperties>
</file>