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<sst xmlns="http://schemas.openxmlformats.org/spreadsheetml/2006/main" count="79" uniqueCount="78">
  <si>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</si>
  <si>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</si>
  <si>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</si>
  <si>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</si>
  <si>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</si>
  <si>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</si>
  <si>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</si>
  <si>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</si>
  <si>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</si>
  <si>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</si>
  <si>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</si>
  <si>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</si>
  <si>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</si>
  <si>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</si>
  <si>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</si>
  <si>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</si>
  <si>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</si>
  <si>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</si>
  <si>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</si>
  <si>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</si>
  <si>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</si>
  <si>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</si>
  <si>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</si>
  <si>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</si>
  <si>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</si>
  <si>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</si>
  <si>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</si>
  <si>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</si>
  <si>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</si>
  <si>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</si>
  <si>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</si>
  <si>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</si>
  <si>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</si>
  <si>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</si>
  <si>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</si>
  <si>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</si>
  <si>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</si>
  <si>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</si>
  <si>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</si>
  <si>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</si>
  <si>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</si>
  <si>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</si>
  <si>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</si>
  <si>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</si>
  <si>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</si>
  <si>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</si>
  <si>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</si>
  <si>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</si>
  <si>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</si>
  <si>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</si>
  <si>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</si>
  <si>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</si>
  <si>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</si>
  <si>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</si>
  <si>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</si>
  <si>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</si>
  <si>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</si>
  <si>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</si>
  <si>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</si>
  <si>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</si>
  <si>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</si>
  <si>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</si>
  <si>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</si>
  <si>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</si>
  <si>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</si>
  <si>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</si>
  <si>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</si>
  <si>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</si>
  <si>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</si>
  <si>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</si>
  <si>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</si>
  <si>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</si>
  <si>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</si>
  <si>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</si>
  <si>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</si>
  <si>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</si>
  <si>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05/06/21 - VENCIMENTO 11/06/21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</si>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</sst>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37497</v>
      </c>
      <c r="C7" s="10">
        <f>C8+C11</f>
        <v>45679</v>
      </c>
      <c r="D7" s="10">
        <f aca="true" t="shared" si="0" ref="D7:K7">D8+D11</f>
        <v>134898</v>
      </c>
      <c r="E7" s="10">
        <f t="shared" si="0"/>
        <v>128293</v>
      </c>
      <c r="F7" s="10">
        <f t="shared" si="0"/>
        <v>123649</v>
      </c>
      <c r="G7" s="10">
        <f t="shared" si="0"/>
        <v>56672</v>
      </c>
      <c r="H7" s="10">
        <f t="shared" si="0"/>
        <v>25950</v>
      </c>
      <c r="I7" s="10">
        <f t="shared" si="0"/>
        <v>54448</v>
      </c>
      <c r="J7" s="10">
        <f t="shared" si="0"/>
        <v>33152</v>
      </c>
      <c r="K7" s="10">
        <f t="shared" si="0"/>
        <v>95771</v>
      </c>
      <c r="L7" s="10">
        <f>SUM(B7:K7)</f>
        <v>736009</v>
      </c>
      <c r="M7" s="11"/>
    </row>
    <row r="8" spans="1:13" ht="17.25" customHeight="1">
      <c r="A8" s="12" t="s">
        <v>18</v>
      </c>
      <c r="B8" s="13">
        <f>B9+B10</f>
        <v>3695</v>
      </c>
      <c r="C8" s="13">
        <f aca="true" t="shared" si="1" ref="C8:K8">C9+C10</f>
        <v>3961</v>
      </c>
      <c r="D8" s="13">
        <f t="shared" si="1"/>
        <v>12101</v>
      </c>
      <c r="E8" s="13">
        <f t="shared" si="1"/>
        <v>10681</v>
      </c>
      <c r="F8" s="13">
        <f t="shared" si="1"/>
        <v>9704</v>
      </c>
      <c r="G8" s="13">
        <f t="shared" si="1"/>
        <v>5000</v>
      </c>
      <c r="H8" s="13">
        <f t="shared" si="1"/>
        <v>2128</v>
      </c>
      <c r="I8" s="13">
        <f t="shared" si="1"/>
        <v>3040</v>
      </c>
      <c r="J8" s="13">
        <f t="shared" si="1"/>
        <v>2223</v>
      </c>
      <c r="K8" s="13">
        <f t="shared" si="1"/>
        <v>6568</v>
      </c>
      <c r="L8" s="13">
        <f>SUM(B8:K8)</f>
        <v>59101</v>
      </c>
      <c r="M8"/>
    </row>
    <row r="9" spans="1:13" ht="17.25" customHeight="1">
      <c r="A9" s="14" t="s">
        <v>19</v>
      </c>
      <c r="B9" s="15">
        <v>3695</v>
      </c>
      <c r="C9" s="15">
        <v>3961</v>
      </c>
      <c r="D9" s="15">
        <v>12101</v>
      </c>
      <c r="E9" s="15">
        <v>10681</v>
      </c>
      <c r="F9" s="15">
        <v>9704</v>
      </c>
      <c r="G9" s="15">
        <v>5000</v>
      </c>
      <c r="H9" s="15">
        <v>2128</v>
      </c>
      <c r="I9" s="15">
        <v>3040</v>
      </c>
      <c r="J9" s="15">
        <v>2223</v>
      </c>
      <c r="K9" s="15">
        <v>6568</v>
      </c>
      <c r="L9" s="13">
        <f>SUM(B9:K9)</f>
        <v>59101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33802</v>
      </c>
      <c r="C11" s="15">
        <v>41718</v>
      </c>
      <c r="D11" s="15">
        <v>122797</v>
      </c>
      <c r="E11" s="15">
        <v>117612</v>
      </c>
      <c r="F11" s="15">
        <v>113945</v>
      </c>
      <c r="G11" s="15">
        <v>51672</v>
      </c>
      <c r="H11" s="15">
        <v>23822</v>
      </c>
      <c r="I11" s="15">
        <v>51408</v>
      </c>
      <c r="J11" s="15">
        <v>30929</v>
      </c>
      <c r="K11" s="15">
        <v>89203</v>
      </c>
      <c r="L11" s="13">
        <f>SUM(B11:K11)</f>
        <v>676908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1.340173440907915</v>
      </c>
      <c r="C15" s="22">
        <v>1.590765844094098</v>
      </c>
      <c r="D15" s="22">
        <v>1.568950577697497</v>
      </c>
      <c r="E15" s="22">
        <v>1.388774022002356</v>
      </c>
      <c r="F15" s="22">
        <v>1.65748441505524</v>
      </c>
      <c r="G15" s="22">
        <v>1.545389753863397</v>
      </c>
      <c r="H15" s="22">
        <v>1.667223429577829</v>
      </c>
      <c r="I15" s="22">
        <v>1.488779507493048</v>
      </c>
      <c r="J15" s="22">
        <v>1.947065602796214</v>
      </c>
      <c r="K15" s="22">
        <v>1.379700892128687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293678.39999999997</v>
      </c>
      <c r="C17" s="25">
        <f aca="true" t="shared" si="2" ref="C17:K17">C18+C19+C20+C21+C22+C23+C24</f>
        <v>227033.65</v>
      </c>
      <c r="D17" s="25">
        <f t="shared" si="2"/>
        <v>795718.69</v>
      </c>
      <c r="E17" s="25">
        <f t="shared" si="2"/>
        <v>670092.8400000001</v>
      </c>
      <c r="F17" s="25">
        <f t="shared" si="2"/>
        <v>688784.45</v>
      </c>
      <c r="G17" s="25">
        <f t="shared" si="2"/>
        <v>324805.55</v>
      </c>
      <c r="H17" s="25">
        <f t="shared" si="2"/>
        <v>178565.13</v>
      </c>
      <c r="I17" s="25">
        <f t="shared" si="2"/>
        <v>269807.87000000005</v>
      </c>
      <c r="J17" s="25">
        <f t="shared" si="2"/>
        <v>236776.01</v>
      </c>
      <c r="K17" s="25">
        <f t="shared" si="2"/>
        <v>392526.16000000003</v>
      </c>
      <c r="L17" s="25">
        <f>L18+L19+L20+L21+L22+L23+L24</f>
        <v>4077788.75</v>
      </c>
      <c r="M17"/>
    </row>
    <row r="18" spans="1:13" ht="17.25" customHeight="1">
      <c r="A18" s="26" t="s">
        <v>24</v>
      </c>
      <c r="B18" s="33">
        <f aca="true" t="shared" si="3" ref="B18:K18">ROUND(B13*B7,2)</f>
        <v>217786.33</v>
      </c>
      <c r="C18" s="33">
        <f t="shared" si="3"/>
        <v>139837.12</v>
      </c>
      <c r="D18" s="33">
        <f t="shared" si="3"/>
        <v>491811.13</v>
      </c>
      <c r="E18" s="33">
        <f t="shared" si="3"/>
        <v>473016.29</v>
      </c>
      <c r="F18" s="33">
        <f t="shared" si="3"/>
        <v>403565.61</v>
      </c>
      <c r="G18" s="33">
        <f t="shared" si="3"/>
        <v>203254.13</v>
      </c>
      <c r="H18" s="33">
        <f t="shared" si="3"/>
        <v>102544.02</v>
      </c>
      <c r="I18" s="33">
        <f t="shared" si="3"/>
        <v>178703.78</v>
      </c>
      <c r="J18" s="33">
        <f t="shared" si="3"/>
        <v>117155.85</v>
      </c>
      <c r="K18" s="33">
        <f t="shared" si="3"/>
        <v>276328.07</v>
      </c>
      <c r="L18" s="33">
        <f aca="true" t="shared" si="4" ref="L18:L24">SUM(B18:K18)</f>
        <v>2604002.3299999996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74085.13</v>
      </c>
      <c r="C19" s="33">
        <f t="shared" si="5"/>
        <v>82610.99</v>
      </c>
      <c r="D19" s="33">
        <f t="shared" si="5"/>
        <v>279816.23</v>
      </c>
      <c r="E19" s="33">
        <f t="shared" si="5"/>
        <v>183896.45</v>
      </c>
      <c r="F19" s="33">
        <f t="shared" si="5"/>
        <v>265338.1</v>
      </c>
      <c r="G19" s="33">
        <f t="shared" si="5"/>
        <v>110852.72</v>
      </c>
      <c r="H19" s="33">
        <f t="shared" si="5"/>
        <v>68419.77</v>
      </c>
      <c r="I19" s="33">
        <f t="shared" si="5"/>
        <v>87346.75</v>
      </c>
      <c r="J19" s="33">
        <f t="shared" si="5"/>
        <v>110954.28</v>
      </c>
      <c r="K19" s="33">
        <f t="shared" si="5"/>
        <v>104922.01</v>
      </c>
      <c r="L19" s="33">
        <f t="shared" si="4"/>
        <v>1368242.43</v>
      </c>
      <c r="M19"/>
    </row>
    <row r="20" spans="1:13" ht="17.25" customHeight="1">
      <c r="A20" s="27" t="s">
        <v>26</v>
      </c>
      <c r="B20" s="33">
        <v>421</v>
      </c>
      <c r="C20" s="33">
        <v>3199.6</v>
      </c>
      <c r="D20" s="33">
        <v>21319.45</v>
      </c>
      <c r="E20" s="33">
        <v>15534.9</v>
      </c>
      <c r="F20" s="33">
        <v>18494.8</v>
      </c>
      <c r="G20" s="33">
        <v>10698.7</v>
      </c>
      <c r="H20" s="33">
        <v>6215.4</v>
      </c>
      <c r="I20" s="33">
        <v>2483.9</v>
      </c>
      <c r="J20" s="33">
        <v>5894</v>
      </c>
      <c r="K20" s="33">
        <v>8504.2</v>
      </c>
      <c r="L20" s="33">
        <f t="shared" si="4"/>
        <v>92765.94999999998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-653.35</v>
      </c>
      <c r="F23" s="33">
        <v>0</v>
      </c>
      <c r="G23" s="33">
        <v>0</v>
      </c>
      <c r="H23" s="33">
        <v>0</v>
      </c>
      <c r="I23" s="33">
        <v>-112.5</v>
      </c>
      <c r="J23" s="33">
        <v>0</v>
      </c>
      <c r="K23" s="33">
        <v>0</v>
      </c>
      <c r="L23" s="33">
        <f t="shared" si="4"/>
        <v>-765.85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-36919.91</v>
      </c>
      <c r="C27" s="33">
        <f t="shared" si="6"/>
        <v>-17428.4</v>
      </c>
      <c r="D27" s="33">
        <f t="shared" si="6"/>
        <v>-53244.4</v>
      </c>
      <c r="E27" s="33">
        <f t="shared" si="6"/>
        <v>-51708.97</v>
      </c>
      <c r="F27" s="33">
        <f t="shared" si="6"/>
        <v>-42697.6</v>
      </c>
      <c r="G27" s="33">
        <f t="shared" si="6"/>
        <v>-22000</v>
      </c>
      <c r="H27" s="33">
        <f t="shared" si="6"/>
        <v>-17462.43</v>
      </c>
      <c r="I27" s="33">
        <f t="shared" si="6"/>
        <v>-13376</v>
      </c>
      <c r="J27" s="33">
        <f t="shared" si="6"/>
        <v>-9781.2</v>
      </c>
      <c r="K27" s="33">
        <f t="shared" si="6"/>
        <v>-28899.2</v>
      </c>
      <c r="L27" s="33">
        <f aca="true" t="shared" si="7" ref="L27:L33">SUM(B27:K27)</f>
        <v>-293518.11</v>
      </c>
      <c r="M27"/>
    </row>
    <row r="28" spans="1:13" ht="18.75" customHeight="1">
      <c r="A28" s="27" t="s">
        <v>30</v>
      </c>
      <c r="B28" s="33">
        <f>B29+B30+B31+B32</f>
        <v>-16258</v>
      </c>
      <c r="C28" s="33">
        <f aca="true" t="shared" si="8" ref="C28:K28">C29+C30+C31+C32</f>
        <v>-17428.4</v>
      </c>
      <c r="D28" s="33">
        <f t="shared" si="8"/>
        <v>-53244.4</v>
      </c>
      <c r="E28" s="33">
        <f t="shared" si="8"/>
        <v>-46996.4</v>
      </c>
      <c r="F28" s="33">
        <f t="shared" si="8"/>
        <v>-42697.6</v>
      </c>
      <c r="G28" s="33">
        <f t="shared" si="8"/>
        <v>-22000</v>
      </c>
      <c r="H28" s="33">
        <f t="shared" si="8"/>
        <v>-9363.2</v>
      </c>
      <c r="I28" s="33">
        <f t="shared" si="8"/>
        <v>-13376</v>
      </c>
      <c r="J28" s="33">
        <f t="shared" si="8"/>
        <v>-9781.2</v>
      </c>
      <c r="K28" s="33">
        <f t="shared" si="8"/>
        <v>-28899.2</v>
      </c>
      <c r="L28" s="33">
        <f t="shared" si="7"/>
        <v>-260044.40000000005</v>
      </c>
      <c r="M28"/>
    </row>
    <row r="29" spans="1:13" s="36" customFormat="1" ht="18.75" customHeight="1">
      <c r="A29" s="34" t="s">
        <v>58</v>
      </c>
      <c r="B29" s="33">
        <f>-ROUND((B9)*$E$3,2)</f>
        <v>-16258</v>
      </c>
      <c r="C29" s="33">
        <f aca="true" t="shared" si="9" ref="C29:K29">-ROUND((C9)*$E$3,2)</f>
        <v>-17428.4</v>
      </c>
      <c r="D29" s="33">
        <f t="shared" si="9"/>
        <v>-53244.4</v>
      </c>
      <c r="E29" s="33">
        <f t="shared" si="9"/>
        <v>-46996.4</v>
      </c>
      <c r="F29" s="33">
        <f t="shared" si="9"/>
        <v>-42697.6</v>
      </c>
      <c r="G29" s="33">
        <f t="shared" si="9"/>
        <v>-22000</v>
      </c>
      <c r="H29" s="33">
        <f t="shared" si="9"/>
        <v>-9363.2</v>
      </c>
      <c r="I29" s="33">
        <f t="shared" si="9"/>
        <v>-13376</v>
      </c>
      <c r="J29" s="33">
        <f t="shared" si="9"/>
        <v>-9781.2</v>
      </c>
      <c r="K29" s="33">
        <f t="shared" si="9"/>
        <v>-28899.2</v>
      </c>
      <c r="L29" s="33">
        <f t="shared" si="7"/>
        <v>-260044.40000000005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256758.48999999996</v>
      </c>
      <c r="C48" s="41">
        <f aca="true" t="shared" si="12" ref="C48:K48">IF(C17+C27+C40+C49&lt;0,0,C17+C27+C49)</f>
        <v>209605.25</v>
      </c>
      <c r="D48" s="41">
        <f t="shared" si="12"/>
        <v>742474.2899999999</v>
      </c>
      <c r="E48" s="41">
        <f t="shared" si="12"/>
        <v>618383.8700000001</v>
      </c>
      <c r="F48" s="41">
        <f t="shared" si="12"/>
        <v>646086.85</v>
      </c>
      <c r="G48" s="41">
        <f t="shared" si="12"/>
        <v>302805.55</v>
      </c>
      <c r="H48" s="41">
        <f t="shared" si="12"/>
        <v>161102.7</v>
      </c>
      <c r="I48" s="41">
        <f t="shared" si="12"/>
        <v>256431.87000000005</v>
      </c>
      <c r="J48" s="41">
        <f t="shared" si="12"/>
        <v>226994.81</v>
      </c>
      <c r="K48" s="41">
        <f t="shared" si="12"/>
        <v>363626.96</v>
      </c>
      <c r="L48" s="42">
        <f>SUM(B48:K48)</f>
        <v>3784270.64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256758.48</v>
      </c>
      <c r="C54" s="41">
        <f aca="true" t="shared" si="14" ref="C54:J54">SUM(C55:C66)</f>
        <v>209605.25999999998</v>
      </c>
      <c r="D54" s="41">
        <f t="shared" si="14"/>
        <v>742474.28</v>
      </c>
      <c r="E54" s="41">
        <f t="shared" si="14"/>
        <v>618383.87</v>
      </c>
      <c r="F54" s="41">
        <f t="shared" si="14"/>
        <v>646086.84</v>
      </c>
      <c r="G54" s="41">
        <f t="shared" si="14"/>
        <v>302805.55</v>
      </c>
      <c r="H54" s="41">
        <f t="shared" si="14"/>
        <v>161102.7</v>
      </c>
      <c r="I54" s="41">
        <f>SUM(I55:I69)</f>
        <v>256431.87</v>
      </c>
      <c r="J54" s="41">
        <f t="shared" si="14"/>
        <v>226994.81</v>
      </c>
      <c r="K54" s="41">
        <f>SUM(K55:K68)</f>
        <v>363626.95999999996</v>
      </c>
      <c r="L54" s="46">
        <f>SUM(B54:K54)</f>
        <v>3784270.62</v>
      </c>
      <c r="M54" s="40"/>
    </row>
    <row r="55" spans="1:13" ht="18.75" customHeight="1">
      <c r="A55" s="47" t="s">
        <v>51</v>
      </c>
      <c r="B55" s="48">
        <v>256758.48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256758.48</v>
      </c>
      <c r="M55" s="40"/>
    </row>
    <row r="56" spans="1:12" ht="18.75" customHeight="1">
      <c r="A56" s="47" t="s">
        <v>61</v>
      </c>
      <c r="B56" s="17">
        <v>0</v>
      </c>
      <c r="C56" s="48">
        <v>183215.96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183215.96</v>
      </c>
    </row>
    <row r="57" spans="1:12" ht="18.75" customHeight="1">
      <c r="A57" s="47" t="s">
        <v>62</v>
      </c>
      <c r="B57" s="17">
        <v>0</v>
      </c>
      <c r="C57" s="48">
        <v>26389.3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26389.3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742474.28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742474.28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618383.87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618383.87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646086.84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646086.84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302805.55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302805.55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161102.7</v>
      </c>
      <c r="I62" s="17">
        <v>0</v>
      </c>
      <c r="J62" s="17">
        <v>0</v>
      </c>
      <c r="K62" s="17">
        <v>0</v>
      </c>
      <c r="L62" s="46">
        <f t="shared" si="15"/>
        <v>161102.7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226994.81</v>
      </c>
      <c r="K64" s="17">
        <v>0</v>
      </c>
      <c r="L64" s="46">
        <f t="shared" si="15"/>
        <v>226994.81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186395.18</v>
      </c>
      <c r="L65" s="46">
        <f t="shared" si="15"/>
        <v>186395.18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177231.78</v>
      </c>
      <c r="L66" s="46">
        <f t="shared" si="15"/>
        <v>177231.78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256431.87</v>
      </c>
      <c r="J69" s="53">
        <v>0</v>
      </c>
      <c r="K69" s="53">
        <v>0</v>
      </c>
      <c r="L69" s="51">
        <f>SUM(B69:K69)</f>
        <v>256431.87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2021-06-10T20:14:32Z</dcterms:modified>
  <cp:category/>
  <cp:version/>
  <cp:contentType/>
  <cp:contentStatus/>
</cp:coreProperties>
</file>