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<sst xmlns="http://schemas.openxmlformats.org/spreadsheetml/2006/main" count="80" uniqueCount="79">
  <si>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</si>
  <si>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</si>
  <si>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</si>
  <si>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</si>
  <si>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</si>
  <si>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</si>
  <si>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</si>
  <si>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</si>
  <si>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</si>
  <si>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</si>
  <si>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</si>
  <si>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</si>
  <si>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</si>
  <si>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</si>
  <si>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</si>
  <si>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</si>
  <si>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</si>
  <si>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</si>
  <si>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</si>
  <si>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</si>
  <si>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</si>
  <si>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</si>
  <si>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</si>
  <si>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</si>
  <si>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</si>
  <si>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</si>
  <si>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</si>
  <si>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</si>
  <si>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</si>
  <si>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</si>
  <si>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</si>
  <si>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</si>
  <si>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</si>
  <si>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</si>
  <si>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</si>
  <si>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</si>
  <si>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</si>
  <si>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</si>
  <si>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</si>
  <si>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</si>
  <si>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</si>
  <si>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</si>
  <si>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</si>
  <si>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</si>
  <si>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</si>
  <si>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</si>
  <si>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</si>
  <si>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</si>
  <si>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</si>
  <si>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</si>
  <si>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</si>
  <si>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</si>
  <si>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</si>
  <si>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</si>
  <si>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</si>
  <si>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</si>
  <si>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</si>
  <si>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</si>
  <si>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</si>
  <si>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</si>
  <si>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</si>
  <si>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</si>
  <si>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</si>
  <si>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</si>
  <si>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</si>
  <si>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</si>
  <si>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</si>
  <si>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</si>
  <si>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</si>
  <si>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</si>
  <si>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</si>
  <si>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</si>
  <si>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</si>
  <si>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</si>
  <si>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</si>
  <si>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04/06/21 - VENCIMENTO 11/06/21</t>
  </si>
  <si>
    <t>7.15. Consórcio KBPX</t>
  </si>
  <si>
    <t>5.3. Revisão de Remuneração pelo Transporte Coletivo ¹</t>
  </si>
  <si>
    <t>¹ Energia para tração abr e mai/21.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</si>
</sst>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61506</v>
      </c>
      <c r="C7" s="10">
        <f>C8+C11</f>
        <v>75452</v>
      </c>
      <c r="D7" s="10">
        <f aca="true" t="shared" si="0" ref="D7:K7">D8+D11</f>
        <v>214251</v>
      </c>
      <c r="E7" s="10">
        <f t="shared" si="0"/>
        <v>190708</v>
      </c>
      <c r="F7" s="10">
        <f t="shared" si="0"/>
        <v>192939</v>
      </c>
      <c r="G7" s="10">
        <f t="shared" si="0"/>
        <v>100106</v>
      </c>
      <c r="H7" s="10">
        <f t="shared" si="0"/>
        <v>49780</v>
      </c>
      <c r="I7" s="10">
        <f t="shared" si="0"/>
        <v>89279</v>
      </c>
      <c r="J7" s="10">
        <f t="shared" si="0"/>
        <v>71709</v>
      </c>
      <c r="K7" s="10">
        <f t="shared" si="0"/>
        <v>150562</v>
      </c>
      <c r="L7" s="10">
        <f>SUM(B7:K7)</f>
        <v>1196292</v>
      </c>
      <c r="M7" s="11"/>
    </row>
    <row r="8" spans="1:13" ht="17.25" customHeight="1">
      <c r="A8" s="12" t="s">
        <v>18</v>
      </c>
      <c r="B8" s="13">
        <f>B9+B10</f>
        <v>4490</v>
      </c>
      <c r="C8" s="13">
        <f aca="true" t="shared" si="1" ref="C8:K8">C9+C10</f>
        <v>5574</v>
      </c>
      <c r="D8" s="13">
        <f t="shared" si="1"/>
        <v>15170</v>
      </c>
      <c r="E8" s="13">
        <f t="shared" si="1"/>
        <v>12674</v>
      </c>
      <c r="F8" s="13">
        <f t="shared" si="1"/>
        <v>12210</v>
      </c>
      <c r="G8" s="13">
        <f t="shared" si="1"/>
        <v>7454</v>
      </c>
      <c r="H8" s="13">
        <f t="shared" si="1"/>
        <v>3311</v>
      </c>
      <c r="I8" s="13">
        <f t="shared" si="1"/>
        <v>4335</v>
      </c>
      <c r="J8" s="13">
        <f t="shared" si="1"/>
        <v>4244</v>
      </c>
      <c r="K8" s="13">
        <f t="shared" si="1"/>
        <v>9306</v>
      </c>
      <c r="L8" s="13">
        <f>SUM(B8:K8)</f>
        <v>78768</v>
      </c>
      <c r="M8"/>
    </row>
    <row r="9" spans="1:13" ht="17.25" customHeight="1">
      <c r="A9" s="14" t="s">
        <v>19</v>
      </c>
      <c r="B9" s="15">
        <v>4489</v>
      </c>
      <c r="C9" s="15">
        <v>5574</v>
      </c>
      <c r="D9" s="15">
        <v>15170</v>
      </c>
      <c r="E9" s="15">
        <v>12674</v>
      </c>
      <c r="F9" s="15">
        <v>12210</v>
      </c>
      <c r="G9" s="15">
        <v>7454</v>
      </c>
      <c r="H9" s="15">
        <v>3310</v>
      </c>
      <c r="I9" s="15">
        <v>4335</v>
      </c>
      <c r="J9" s="15">
        <v>4244</v>
      </c>
      <c r="K9" s="15">
        <v>9306</v>
      </c>
      <c r="L9" s="13">
        <f>SUM(B9:K9)</f>
        <v>78766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57016</v>
      </c>
      <c r="C11" s="15">
        <v>69878</v>
      </c>
      <c r="D11" s="15">
        <v>199081</v>
      </c>
      <c r="E11" s="15">
        <v>178034</v>
      </c>
      <c r="F11" s="15">
        <v>180729</v>
      </c>
      <c r="G11" s="15">
        <v>92652</v>
      </c>
      <c r="H11" s="15">
        <v>46469</v>
      </c>
      <c r="I11" s="15">
        <v>84944</v>
      </c>
      <c r="J11" s="15">
        <v>67465</v>
      </c>
      <c r="K11" s="15">
        <v>141256</v>
      </c>
      <c r="L11" s="13">
        <f>SUM(B11:K11)</f>
        <v>1117524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1.316134442036752</v>
      </c>
      <c r="C15" s="22">
        <v>1.600123258048463</v>
      </c>
      <c r="D15" s="22">
        <v>1.552858796242225</v>
      </c>
      <c r="E15" s="22">
        <v>1.395072325089005</v>
      </c>
      <c r="F15" s="22">
        <v>1.664048699309058</v>
      </c>
      <c r="G15" s="22">
        <v>1.606472386097854</v>
      </c>
      <c r="H15" s="22">
        <v>1.667223429577829</v>
      </c>
      <c r="I15" s="22">
        <v>1.509553175321348</v>
      </c>
      <c r="J15" s="22">
        <v>1.938815305976567</v>
      </c>
      <c r="K15" s="22">
        <v>1.41649292472392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473358.00000000006</v>
      </c>
      <c r="C17" s="25">
        <f aca="true" t="shared" si="2" ref="C17:K17">C18+C19+C20+C21+C22+C23+C24</f>
        <v>376415.25000000006</v>
      </c>
      <c r="D17" s="25">
        <f t="shared" si="2"/>
        <v>1242465.75</v>
      </c>
      <c r="E17" s="25">
        <f t="shared" si="2"/>
        <v>998512.06</v>
      </c>
      <c r="F17" s="25">
        <f t="shared" si="2"/>
        <v>1075994.08</v>
      </c>
      <c r="G17" s="25">
        <f t="shared" si="2"/>
        <v>595459.1900000001</v>
      </c>
      <c r="H17" s="25">
        <f t="shared" si="2"/>
        <v>341068.54</v>
      </c>
      <c r="I17" s="25">
        <f t="shared" si="2"/>
        <v>448111.35</v>
      </c>
      <c r="J17" s="25">
        <f t="shared" si="2"/>
        <v>503353.80000000005</v>
      </c>
      <c r="K17" s="25">
        <f t="shared" si="2"/>
        <v>631145.74</v>
      </c>
      <c r="L17" s="25">
        <f>L18+L19+L20+L21+L22+L23+L24</f>
        <v>6685883.76</v>
      </c>
      <c r="M17"/>
    </row>
    <row r="18" spans="1:13" ht="17.25" customHeight="1">
      <c r="A18" s="26" t="s">
        <v>24</v>
      </c>
      <c r="B18" s="33">
        <f aca="true" t="shared" si="3" ref="B18:K18">ROUND(B13*B7,2)</f>
        <v>357233</v>
      </c>
      <c r="C18" s="33">
        <f t="shared" si="3"/>
        <v>230981.21</v>
      </c>
      <c r="D18" s="33">
        <f t="shared" si="3"/>
        <v>781116.3</v>
      </c>
      <c r="E18" s="33">
        <f t="shared" si="3"/>
        <v>703140.4</v>
      </c>
      <c r="F18" s="33">
        <f t="shared" si="3"/>
        <v>629714.31</v>
      </c>
      <c r="G18" s="33">
        <f t="shared" si="3"/>
        <v>359030.17</v>
      </c>
      <c r="H18" s="33">
        <f t="shared" si="3"/>
        <v>196710.65</v>
      </c>
      <c r="I18" s="33">
        <f t="shared" si="3"/>
        <v>293022.61</v>
      </c>
      <c r="J18" s="33">
        <f t="shared" si="3"/>
        <v>253412.44</v>
      </c>
      <c r="K18" s="33">
        <f t="shared" si="3"/>
        <v>434416.54</v>
      </c>
      <c r="L18" s="33">
        <f aca="true" t="shared" si="4" ref="L18:L24">SUM(B18:K18)</f>
        <v>4238777.63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112933.66</v>
      </c>
      <c r="C19" s="33">
        <f t="shared" si="5"/>
        <v>138617.2</v>
      </c>
      <c r="D19" s="33">
        <f t="shared" si="5"/>
        <v>431847.02</v>
      </c>
      <c r="E19" s="33">
        <f t="shared" si="5"/>
        <v>277791.31</v>
      </c>
      <c r="F19" s="33">
        <f t="shared" si="5"/>
        <v>418160.97</v>
      </c>
      <c r="G19" s="33">
        <f t="shared" si="5"/>
        <v>217741.88</v>
      </c>
      <c r="H19" s="33">
        <f t="shared" si="5"/>
        <v>131249.95</v>
      </c>
      <c r="I19" s="33">
        <f t="shared" si="5"/>
        <v>149310.6</v>
      </c>
      <c r="J19" s="33">
        <f t="shared" si="5"/>
        <v>237907.48</v>
      </c>
      <c r="K19" s="33">
        <f t="shared" si="5"/>
        <v>180931.42</v>
      </c>
      <c r="L19" s="33">
        <f t="shared" si="4"/>
        <v>2296491.49</v>
      </c>
      <c r="M19"/>
    </row>
    <row r="20" spans="1:13" ht="17.25" customHeight="1">
      <c r="A20" s="27" t="s">
        <v>26</v>
      </c>
      <c r="B20" s="33">
        <v>1805.4</v>
      </c>
      <c r="C20" s="33">
        <v>5430.9</v>
      </c>
      <c r="D20" s="33">
        <v>26730.55</v>
      </c>
      <c r="E20" s="33">
        <v>19281.8</v>
      </c>
      <c r="F20" s="33">
        <v>26732.86</v>
      </c>
      <c r="G20" s="33">
        <v>18687.14</v>
      </c>
      <c r="H20" s="33">
        <v>11722</v>
      </c>
      <c r="I20" s="33">
        <v>4504.7</v>
      </c>
      <c r="J20" s="33">
        <v>9262</v>
      </c>
      <c r="K20" s="33">
        <v>13025.9</v>
      </c>
      <c r="L20" s="33">
        <f t="shared" si="4"/>
        <v>137183.25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-112.5</v>
      </c>
      <c r="J23" s="33">
        <v>0</v>
      </c>
      <c r="K23" s="33">
        <v>0</v>
      </c>
      <c r="L23" s="33">
        <f t="shared" si="4"/>
        <v>-112.5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-472004.52</v>
      </c>
      <c r="C27" s="33">
        <f t="shared" si="6"/>
        <v>-24525.6</v>
      </c>
      <c r="D27" s="33">
        <f t="shared" si="6"/>
        <v>-66748</v>
      </c>
      <c r="E27" s="33">
        <f t="shared" si="6"/>
        <v>-60478.17</v>
      </c>
      <c r="F27" s="33">
        <f t="shared" si="6"/>
        <v>-53724</v>
      </c>
      <c r="G27" s="33">
        <f t="shared" si="6"/>
        <v>-32797.6</v>
      </c>
      <c r="H27" s="33">
        <f t="shared" si="6"/>
        <v>-22663.23</v>
      </c>
      <c r="I27" s="33">
        <f t="shared" si="6"/>
        <v>-29562.91</v>
      </c>
      <c r="J27" s="33">
        <f t="shared" si="6"/>
        <v>-18673.6</v>
      </c>
      <c r="K27" s="33">
        <f t="shared" si="6"/>
        <v>-40946.4</v>
      </c>
      <c r="L27" s="33">
        <f aca="true" t="shared" si="7" ref="L27:L33">SUM(B27:K27)</f>
        <v>-822124.03</v>
      </c>
      <c r="M27"/>
    </row>
    <row r="28" spans="1:13" ht="18.75" customHeight="1">
      <c r="A28" s="27" t="s">
        <v>30</v>
      </c>
      <c r="B28" s="33">
        <f>B29+B30+B31+B32</f>
        <v>-19751.6</v>
      </c>
      <c r="C28" s="33">
        <f aca="true" t="shared" si="8" ref="C28:K28">C29+C30+C31+C32</f>
        <v>-24525.6</v>
      </c>
      <c r="D28" s="33">
        <f t="shared" si="8"/>
        <v>-66748</v>
      </c>
      <c r="E28" s="33">
        <f t="shared" si="8"/>
        <v>-55765.6</v>
      </c>
      <c r="F28" s="33">
        <f t="shared" si="8"/>
        <v>-53724</v>
      </c>
      <c r="G28" s="33">
        <f t="shared" si="8"/>
        <v>-32797.6</v>
      </c>
      <c r="H28" s="33">
        <f t="shared" si="8"/>
        <v>-14564</v>
      </c>
      <c r="I28" s="33">
        <f t="shared" si="8"/>
        <v>-29562.91</v>
      </c>
      <c r="J28" s="33">
        <f t="shared" si="8"/>
        <v>-18673.6</v>
      </c>
      <c r="K28" s="33">
        <f t="shared" si="8"/>
        <v>-40946.4</v>
      </c>
      <c r="L28" s="33">
        <f t="shared" si="7"/>
        <v>-357059.31</v>
      </c>
      <c r="M28"/>
    </row>
    <row r="29" spans="1:13" s="36" customFormat="1" ht="18.75" customHeight="1">
      <c r="A29" s="34" t="s">
        <v>57</v>
      </c>
      <c r="B29" s="33">
        <f>-ROUND((B9)*$E$3,2)</f>
        <v>-19751.6</v>
      </c>
      <c r="C29" s="33">
        <f aca="true" t="shared" si="9" ref="C29:K29">-ROUND((C9)*$E$3,2)</f>
        <v>-24525.6</v>
      </c>
      <c r="D29" s="33">
        <f t="shared" si="9"/>
        <v>-66748</v>
      </c>
      <c r="E29" s="33">
        <f t="shared" si="9"/>
        <v>-55765.6</v>
      </c>
      <c r="F29" s="33">
        <f t="shared" si="9"/>
        <v>-53724</v>
      </c>
      <c r="G29" s="33">
        <f t="shared" si="9"/>
        <v>-32797.6</v>
      </c>
      <c r="H29" s="33">
        <f t="shared" si="9"/>
        <v>-14564</v>
      </c>
      <c r="I29" s="33">
        <f t="shared" si="9"/>
        <v>-19074</v>
      </c>
      <c r="J29" s="33">
        <f t="shared" si="9"/>
        <v>-18673.6</v>
      </c>
      <c r="K29" s="33">
        <f t="shared" si="9"/>
        <v>-40946.4</v>
      </c>
      <c r="L29" s="33">
        <f t="shared" si="7"/>
        <v>-346570.4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-61.95</v>
      </c>
      <c r="J31" s="17">
        <v>0</v>
      </c>
      <c r="K31" s="17">
        <v>0</v>
      </c>
      <c r="L31" s="33">
        <f t="shared" si="7"/>
        <v>-61.95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-10426.96</v>
      </c>
      <c r="J32" s="17">
        <v>0</v>
      </c>
      <c r="K32" s="17">
        <v>0</v>
      </c>
      <c r="L32" s="33">
        <f t="shared" si="7"/>
        <v>-10426.96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-431591.01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-431591.01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1353.4800000000396</v>
      </c>
      <c r="C48" s="41">
        <f aca="true" t="shared" si="12" ref="C48:K48">IF(C17+C27+C40+C49&lt;0,0,C17+C27+C49)</f>
        <v>351889.6500000001</v>
      </c>
      <c r="D48" s="41">
        <f t="shared" si="12"/>
        <v>1175717.75</v>
      </c>
      <c r="E48" s="41">
        <f t="shared" si="12"/>
        <v>938033.89</v>
      </c>
      <c r="F48" s="41">
        <f t="shared" si="12"/>
        <v>1022270.0800000001</v>
      </c>
      <c r="G48" s="41">
        <f t="shared" si="12"/>
        <v>562661.5900000001</v>
      </c>
      <c r="H48" s="41">
        <f t="shared" si="12"/>
        <v>318405.31</v>
      </c>
      <c r="I48" s="41">
        <f t="shared" si="12"/>
        <v>418548.44</v>
      </c>
      <c r="J48" s="41">
        <f t="shared" si="12"/>
        <v>484680.20000000007</v>
      </c>
      <c r="K48" s="41">
        <f t="shared" si="12"/>
        <v>590199.34</v>
      </c>
      <c r="L48" s="42">
        <f>SUM(B48:K48)</f>
        <v>5863759.73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1353.47</v>
      </c>
      <c r="C54" s="41">
        <f aca="true" t="shared" si="14" ref="C54:J54">SUM(C55:C66)</f>
        <v>351889.64</v>
      </c>
      <c r="D54" s="41">
        <f t="shared" si="14"/>
        <v>1175717.74</v>
      </c>
      <c r="E54" s="41">
        <f t="shared" si="14"/>
        <v>938033.89</v>
      </c>
      <c r="F54" s="41">
        <f t="shared" si="14"/>
        <v>1022270.08</v>
      </c>
      <c r="G54" s="41">
        <f t="shared" si="14"/>
        <v>562661.59</v>
      </c>
      <c r="H54" s="41">
        <f t="shared" si="14"/>
        <v>318405.31</v>
      </c>
      <c r="I54" s="41">
        <f>SUM(I55:I69)</f>
        <v>418548.44</v>
      </c>
      <c r="J54" s="41">
        <f t="shared" si="14"/>
        <v>484680.2</v>
      </c>
      <c r="K54" s="41">
        <f>SUM(K55:K68)</f>
        <v>590199.33</v>
      </c>
      <c r="L54" s="46">
        <f>SUM(B54:K54)</f>
        <v>5863759.69</v>
      </c>
      <c r="M54" s="40"/>
    </row>
    <row r="55" spans="1:13" ht="18.75" customHeight="1">
      <c r="A55" s="47" t="s">
        <v>50</v>
      </c>
      <c r="B55" s="48">
        <v>1353.47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1353.47</v>
      </c>
      <c r="M55" s="40"/>
    </row>
    <row r="56" spans="1:12" ht="18.75" customHeight="1">
      <c r="A56" s="47" t="s">
        <v>60</v>
      </c>
      <c r="B56" s="17">
        <v>0</v>
      </c>
      <c r="C56" s="48">
        <v>307516.36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307516.36</v>
      </c>
    </row>
    <row r="57" spans="1:12" ht="18.75" customHeight="1">
      <c r="A57" s="47" t="s">
        <v>61</v>
      </c>
      <c r="B57" s="17">
        <v>0</v>
      </c>
      <c r="C57" s="48">
        <v>44373.28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44373.28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1175717.74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1175717.74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938033.89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938033.89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1022270.08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1022270.08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562661.59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562661.59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318405.31</v>
      </c>
      <c r="I62" s="17">
        <v>0</v>
      </c>
      <c r="J62" s="17">
        <v>0</v>
      </c>
      <c r="K62" s="17">
        <v>0</v>
      </c>
      <c r="L62" s="46">
        <f t="shared" si="15"/>
        <v>318405.31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484680.2</v>
      </c>
      <c r="K64" s="17">
        <v>0</v>
      </c>
      <c r="L64" s="46">
        <f t="shared" si="15"/>
        <v>484680.2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330688.68</v>
      </c>
      <c r="L65" s="46">
        <f t="shared" si="15"/>
        <v>330688.68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259510.65</v>
      </c>
      <c r="L66" s="46">
        <f t="shared" si="15"/>
        <v>259510.65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418548.44</v>
      </c>
      <c r="J69" s="53">
        <v>0</v>
      </c>
      <c r="K69" s="53">
        <v>0</v>
      </c>
      <c r="L69" s="51">
        <f>SUM(B69:K69)</f>
        <v>418548.44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2021-06-10T20:11:58Z</dcterms:modified>
  <cp:category/>
  <cp:version/>
  <cp:contentType/>
  <cp:contentStatus/>
</cp:coreProperties>
</file>