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<sst xmlns="http://schemas.openxmlformats.org/spreadsheetml/2006/main" count="79" uniqueCount="78">
  <si>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</si>
  <si>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</si>
  <si>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</si>
  <si>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</si>
  <si>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</si>
  <si>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</si>
  <si>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</si>
  <si>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</si>
  <si>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</si>
  <si>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</si>
  <si>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</si>
  <si>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</si>
  <si>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</si>
  <si>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</si>
  <si>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</si>
  <si>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</si>
  <si>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</si>
  <si>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</si>
  <si>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</si>
  <si>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</si>
  <si>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</si>
  <si>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</si>
  <si>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</si>
  <si>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</si>
  <si>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</si>
  <si>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</si>
  <si>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</si>
  <si>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</si>
  <si>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</si>
  <si>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</si>
  <si>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</si>
  <si>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</si>
  <si>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</si>
  <si>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</si>
  <si>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</si>
  <si>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</si>
  <si>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</si>
  <si>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</si>
  <si>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</si>
  <si>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</si>
  <si>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</si>
  <si>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</si>
  <si>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</si>
  <si>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</si>
  <si>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</si>
  <si>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</si>
  <si>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</si>
  <si>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</si>
  <si>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</si>
  <si>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</si>
  <si>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</si>
  <si>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</si>
  <si>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</si>
  <si>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</si>
  <si>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</si>
  <si>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</si>
  <si>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</si>
  <si>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</si>
  <si>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</si>
  <si>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</si>
  <si>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</si>
  <si>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</si>
  <si>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</si>
  <si>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</si>
  <si>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</si>
  <si>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</si>
  <si>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</si>
  <si>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</si>
  <si>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</si>
  <si>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</si>
  <si>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</si>
  <si>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</si>
  <si>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</si>
  <si>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</si>
  <si>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</si>
  <si>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</si>
  <si>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03/06/21 - VENCIMENTO 10/06/21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</si>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</sst>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44508</v>
      </c>
      <c r="C7" s="10">
        <f>C8+C11</f>
        <v>54018</v>
      </c>
      <c r="D7" s="10">
        <f aca="true" t="shared" si="0" ref="D7:K7">D8+D11</f>
        <v>162212</v>
      </c>
      <c r="E7" s="10">
        <f t="shared" si="0"/>
        <v>141913</v>
      </c>
      <c r="F7" s="10">
        <f t="shared" si="0"/>
        <v>147233</v>
      </c>
      <c r="G7" s="10">
        <f t="shared" si="0"/>
        <v>73882</v>
      </c>
      <c r="H7" s="10">
        <f t="shared" si="0"/>
        <v>36010</v>
      </c>
      <c r="I7" s="10">
        <f t="shared" si="0"/>
        <v>67599</v>
      </c>
      <c r="J7" s="10">
        <f t="shared" si="0"/>
        <v>51453</v>
      </c>
      <c r="K7" s="10">
        <f t="shared" si="0"/>
        <v>111072</v>
      </c>
      <c r="L7" s="10">
        <f>SUM(B7:K7)</f>
        <v>889900</v>
      </c>
      <c r="M7" s="11"/>
    </row>
    <row r="8" spans="1:13" ht="17.25" customHeight="1">
      <c r="A8" s="12" t="s">
        <v>18</v>
      </c>
      <c r="B8" s="13">
        <f>B9+B10</f>
        <v>3238</v>
      </c>
      <c r="C8" s="13">
        <f aca="true" t="shared" si="1" ref="C8:K8">C9+C10</f>
        <v>3772</v>
      </c>
      <c r="D8" s="13">
        <f t="shared" si="1"/>
        <v>11157</v>
      </c>
      <c r="E8" s="13">
        <f t="shared" si="1"/>
        <v>8927</v>
      </c>
      <c r="F8" s="13">
        <f t="shared" si="1"/>
        <v>8882</v>
      </c>
      <c r="G8" s="13">
        <f t="shared" si="1"/>
        <v>5392</v>
      </c>
      <c r="H8" s="13">
        <f t="shared" si="1"/>
        <v>2284</v>
      </c>
      <c r="I8" s="13">
        <f t="shared" si="1"/>
        <v>3267</v>
      </c>
      <c r="J8" s="13">
        <f t="shared" si="1"/>
        <v>2944</v>
      </c>
      <c r="K8" s="13">
        <f t="shared" si="1"/>
        <v>6616</v>
      </c>
      <c r="L8" s="13">
        <f>SUM(B8:K8)</f>
        <v>56479</v>
      </c>
      <c r="M8"/>
    </row>
    <row r="9" spans="1:13" ht="17.25" customHeight="1">
      <c r="A9" s="14" t="s">
        <v>19</v>
      </c>
      <c r="B9" s="15">
        <v>3237</v>
      </c>
      <c r="C9" s="15">
        <v>3772</v>
      </c>
      <c r="D9" s="15">
        <v>11157</v>
      </c>
      <c r="E9" s="15">
        <v>8927</v>
      </c>
      <c r="F9" s="15">
        <v>8882</v>
      </c>
      <c r="G9" s="15">
        <v>5392</v>
      </c>
      <c r="H9" s="15">
        <v>2282</v>
      </c>
      <c r="I9" s="15">
        <v>3267</v>
      </c>
      <c r="J9" s="15">
        <v>2944</v>
      </c>
      <c r="K9" s="15">
        <v>6616</v>
      </c>
      <c r="L9" s="13">
        <f>SUM(B9:K9)</f>
        <v>56476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41270</v>
      </c>
      <c r="C11" s="15">
        <v>50246</v>
      </c>
      <c r="D11" s="15">
        <v>151055</v>
      </c>
      <c r="E11" s="15">
        <v>132986</v>
      </c>
      <c r="F11" s="15">
        <v>138351</v>
      </c>
      <c r="G11" s="15">
        <v>68490</v>
      </c>
      <c r="H11" s="15">
        <v>33726</v>
      </c>
      <c r="I11" s="15">
        <v>64332</v>
      </c>
      <c r="J11" s="15">
        <v>48509</v>
      </c>
      <c r="K11" s="15">
        <v>104456</v>
      </c>
      <c r="L11" s="13">
        <f>SUM(B11:K11)</f>
        <v>833421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1.745308775990741</v>
      </c>
      <c r="C15" s="22">
        <v>2.130851305965705</v>
      </c>
      <c r="D15" s="22">
        <v>1.976378771391543</v>
      </c>
      <c r="E15" s="22">
        <v>1.793626750025841</v>
      </c>
      <c r="F15" s="22">
        <v>2.105668227108243</v>
      </c>
      <c r="G15" s="22">
        <v>2.085450002320984</v>
      </c>
      <c r="H15" s="22">
        <v>2.217614412306734</v>
      </c>
      <c r="I15" s="22">
        <v>1.920271036530898</v>
      </c>
      <c r="J15" s="22">
        <v>2.578802909703845</v>
      </c>
      <c r="K15" s="22">
        <v>1.848003122627771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454047.42</v>
      </c>
      <c r="C17" s="25">
        <f aca="true" t="shared" si="2" ref="C17:K17">C18+C19+C20+C21+C22+C23+C24</f>
        <v>359101.51</v>
      </c>
      <c r="D17" s="25">
        <f t="shared" si="2"/>
        <v>1199121.38</v>
      </c>
      <c r="E17" s="25">
        <f t="shared" si="2"/>
        <v>956360.17</v>
      </c>
      <c r="F17" s="25">
        <f t="shared" si="2"/>
        <v>1039966.15</v>
      </c>
      <c r="G17" s="25">
        <f t="shared" si="2"/>
        <v>571521.9299999999</v>
      </c>
      <c r="H17" s="25">
        <f t="shared" si="2"/>
        <v>328693.18</v>
      </c>
      <c r="I17" s="25">
        <f t="shared" si="2"/>
        <v>431934.80000000005</v>
      </c>
      <c r="J17" s="25">
        <f t="shared" si="2"/>
        <v>481778.99</v>
      </c>
      <c r="K17" s="25">
        <f t="shared" si="2"/>
        <v>608228.7999999999</v>
      </c>
      <c r="L17" s="25">
        <f>L18+L19+L20+L21+L22+L23+L24</f>
        <v>6430754.33</v>
      </c>
      <c r="M17"/>
    </row>
    <row r="18" spans="1:13" ht="17.25" customHeight="1">
      <c r="A18" s="26" t="s">
        <v>24</v>
      </c>
      <c r="B18" s="33">
        <f aca="true" t="shared" si="3" ref="B18:K18">ROUND(B13*B7,2)</f>
        <v>258506.91</v>
      </c>
      <c r="C18" s="33">
        <f t="shared" si="3"/>
        <v>165365.3</v>
      </c>
      <c r="D18" s="33">
        <f t="shared" si="3"/>
        <v>591392.51</v>
      </c>
      <c r="E18" s="33">
        <f t="shared" si="3"/>
        <v>523233.23</v>
      </c>
      <c r="F18" s="33">
        <f t="shared" si="3"/>
        <v>480539.07</v>
      </c>
      <c r="G18" s="33">
        <f t="shared" si="3"/>
        <v>264977.79</v>
      </c>
      <c r="H18" s="33">
        <f t="shared" si="3"/>
        <v>142297.12</v>
      </c>
      <c r="I18" s="33">
        <f t="shared" si="3"/>
        <v>221866.68</v>
      </c>
      <c r="J18" s="33">
        <f t="shared" si="3"/>
        <v>181829.76</v>
      </c>
      <c r="K18" s="33">
        <f t="shared" si="3"/>
        <v>320476.04</v>
      </c>
      <c r="L18" s="33">
        <f aca="true" t="shared" si="4" ref="L18:L24">SUM(B18:K18)</f>
        <v>3150484.41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192667.47</v>
      </c>
      <c r="C19" s="33">
        <f t="shared" si="5"/>
        <v>187003.57</v>
      </c>
      <c r="D19" s="33">
        <f t="shared" si="5"/>
        <v>577423.09</v>
      </c>
      <c r="E19" s="33">
        <f t="shared" si="5"/>
        <v>415251.89</v>
      </c>
      <c r="F19" s="33">
        <f t="shared" si="5"/>
        <v>531316.78</v>
      </c>
      <c r="G19" s="33">
        <f t="shared" si="5"/>
        <v>287620.14</v>
      </c>
      <c r="H19" s="33">
        <f t="shared" si="5"/>
        <v>173263.02</v>
      </c>
      <c r="I19" s="33">
        <f t="shared" si="5"/>
        <v>204177.48</v>
      </c>
      <c r="J19" s="33">
        <f t="shared" si="5"/>
        <v>287073.35</v>
      </c>
      <c r="K19" s="33">
        <f t="shared" si="5"/>
        <v>271764.68</v>
      </c>
      <c r="L19" s="33">
        <f t="shared" si="4"/>
        <v>3127561.47</v>
      </c>
      <c r="M19"/>
    </row>
    <row r="20" spans="1:13" ht="17.25" customHeight="1">
      <c r="A20" s="27" t="s">
        <v>26</v>
      </c>
      <c r="B20" s="33">
        <v>1487.1</v>
      </c>
      <c r="C20" s="33">
        <v>5346.7</v>
      </c>
      <c r="D20" s="33">
        <v>27533.9</v>
      </c>
      <c r="E20" s="33">
        <v>19576.5</v>
      </c>
      <c r="F20" s="33">
        <v>26724.36</v>
      </c>
      <c r="G20" s="33">
        <v>18924</v>
      </c>
      <c r="H20" s="33">
        <v>11747.1</v>
      </c>
      <c r="I20" s="33">
        <v>4504.7</v>
      </c>
      <c r="J20" s="33">
        <v>10104</v>
      </c>
      <c r="K20" s="33">
        <v>13216.2</v>
      </c>
      <c r="L20" s="33">
        <f t="shared" si="4"/>
        <v>139164.56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-34904.71</v>
      </c>
      <c r="C27" s="33">
        <f t="shared" si="6"/>
        <v>-16596.8</v>
      </c>
      <c r="D27" s="33">
        <f t="shared" si="6"/>
        <v>-49090.8</v>
      </c>
      <c r="E27" s="33">
        <f t="shared" si="6"/>
        <v>-43991.37</v>
      </c>
      <c r="F27" s="33">
        <f t="shared" si="6"/>
        <v>-39080.8</v>
      </c>
      <c r="G27" s="33">
        <f t="shared" si="6"/>
        <v>-23724.8</v>
      </c>
      <c r="H27" s="33">
        <f t="shared" si="6"/>
        <v>-18140.03</v>
      </c>
      <c r="I27" s="33">
        <f t="shared" si="6"/>
        <v>-14374.8</v>
      </c>
      <c r="J27" s="33">
        <f t="shared" si="6"/>
        <v>-12953.6</v>
      </c>
      <c r="K27" s="33">
        <f t="shared" si="6"/>
        <v>-29110.4</v>
      </c>
      <c r="L27" s="33">
        <f aca="true" t="shared" si="7" ref="L27:L33">SUM(B27:K27)</f>
        <v>-281968.11</v>
      </c>
      <c r="M27"/>
    </row>
    <row r="28" spans="1:13" ht="18.75" customHeight="1">
      <c r="A28" s="27" t="s">
        <v>30</v>
      </c>
      <c r="B28" s="33">
        <f>B29+B30+B31+B32</f>
        <v>-14242.8</v>
      </c>
      <c r="C28" s="33">
        <f aca="true" t="shared" si="8" ref="C28:K28">C29+C30+C31+C32</f>
        <v>-16596.8</v>
      </c>
      <c r="D28" s="33">
        <f t="shared" si="8"/>
        <v>-49090.8</v>
      </c>
      <c r="E28" s="33">
        <f t="shared" si="8"/>
        <v>-39278.8</v>
      </c>
      <c r="F28" s="33">
        <f t="shared" si="8"/>
        <v>-39080.8</v>
      </c>
      <c r="G28" s="33">
        <f t="shared" si="8"/>
        <v>-23724.8</v>
      </c>
      <c r="H28" s="33">
        <f t="shared" si="8"/>
        <v>-10040.8</v>
      </c>
      <c r="I28" s="33">
        <f t="shared" si="8"/>
        <v>-14374.8</v>
      </c>
      <c r="J28" s="33">
        <f t="shared" si="8"/>
        <v>-12953.6</v>
      </c>
      <c r="K28" s="33">
        <f t="shared" si="8"/>
        <v>-29110.4</v>
      </c>
      <c r="L28" s="33">
        <f t="shared" si="7"/>
        <v>-248494.39999999997</v>
      </c>
      <c r="M28"/>
    </row>
    <row r="29" spans="1:13" s="36" customFormat="1" ht="18.75" customHeight="1">
      <c r="A29" s="34" t="s">
        <v>58</v>
      </c>
      <c r="B29" s="33">
        <f>-ROUND((B9)*$E$3,2)</f>
        <v>-14242.8</v>
      </c>
      <c r="C29" s="33">
        <f aca="true" t="shared" si="9" ref="C29:K29">-ROUND((C9)*$E$3,2)</f>
        <v>-16596.8</v>
      </c>
      <c r="D29" s="33">
        <f t="shared" si="9"/>
        <v>-49090.8</v>
      </c>
      <c r="E29" s="33">
        <f t="shared" si="9"/>
        <v>-39278.8</v>
      </c>
      <c r="F29" s="33">
        <f t="shared" si="9"/>
        <v>-39080.8</v>
      </c>
      <c r="G29" s="33">
        <f t="shared" si="9"/>
        <v>-23724.8</v>
      </c>
      <c r="H29" s="33">
        <f t="shared" si="9"/>
        <v>-10040.8</v>
      </c>
      <c r="I29" s="33">
        <f t="shared" si="9"/>
        <v>-14374.8</v>
      </c>
      <c r="J29" s="33">
        <f t="shared" si="9"/>
        <v>-12953.6</v>
      </c>
      <c r="K29" s="33">
        <f t="shared" si="9"/>
        <v>-29110.4</v>
      </c>
      <c r="L29" s="33">
        <f t="shared" si="7"/>
        <v>-248494.39999999997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419142.70999999996</v>
      </c>
      <c r="C48" s="41">
        <f aca="true" t="shared" si="12" ref="C48:K48">IF(C17+C27+C40+C49&lt;0,0,C17+C27+C49)</f>
        <v>342504.71</v>
      </c>
      <c r="D48" s="41">
        <f t="shared" si="12"/>
        <v>1150030.5799999998</v>
      </c>
      <c r="E48" s="41">
        <f t="shared" si="12"/>
        <v>912368.8</v>
      </c>
      <c r="F48" s="41">
        <f t="shared" si="12"/>
        <v>1000885.35</v>
      </c>
      <c r="G48" s="41">
        <f t="shared" si="12"/>
        <v>547797.1299999999</v>
      </c>
      <c r="H48" s="41">
        <f t="shared" si="12"/>
        <v>310553.15</v>
      </c>
      <c r="I48" s="41">
        <f t="shared" si="12"/>
        <v>417560.00000000006</v>
      </c>
      <c r="J48" s="41">
        <f t="shared" si="12"/>
        <v>468825.39</v>
      </c>
      <c r="K48" s="41">
        <f t="shared" si="12"/>
        <v>579118.3999999999</v>
      </c>
      <c r="L48" s="42">
        <f>SUM(B48:K48)</f>
        <v>6148786.219999999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419142.72</v>
      </c>
      <c r="C54" s="41">
        <f aca="true" t="shared" si="14" ref="C54:J54">SUM(C55:C66)</f>
        <v>342504.70999999996</v>
      </c>
      <c r="D54" s="41">
        <f t="shared" si="14"/>
        <v>1150030.58</v>
      </c>
      <c r="E54" s="41">
        <f t="shared" si="14"/>
        <v>912368.8</v>
      </c>
      <c r="F54" s="41">
        <f t="shared" si="14"/>
        <v>1000885.34</v>
      </c>
      <c r="G54" s="41">
        <f t="shared" si="14"/>
        <v>547797.14</v>
      </c>
      <c r="H54" s="41">
        <f t="shared" si="14"/>
        <v>310553.14</v>
      </c>
      <c r="I54" s="41">
        <f>SUM(I55:I69)</f>
        <v>417560</v>
      </c>
      <c r="J54" s="41">
        <f t="shared" si="14"/>
        <v>468825.39</v>
      </c>
      <c r="K54" s="41">
        <f>SUM(K55:K68)</f>
        <v>579118.41</v>
      </c>
      <c r="L54" s="46">
        <f>SUM(B54:K54)</f>
        <v>6148786.2299999995</v>
      </c>
      <c r="M54" s="40"/>
    </row>
    <row r="55" spans="1:13" ht="18.75" customHeight="1">
      <c r="A55" s="47" t="s">
        <v>51</v>
      </c>
      <c r="B55" s="48">
        <v>419142.72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419142.72</v>
      </c>
      <c r="M55" s="40"/>
    </row>
    <row r="56" spans="1:12" ht="18.75" customHeight="1">
      <c r="A56" s="47" t="s">
        <v>61</v>
      </c>
      <c r="B56" s="17">
        <v>0</v>
      </c>
      <c r="C56" s="48">
        <v>299246.37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299246.37</v>
      </c>
    </row>
    <row r="57" spans="1:12" ht="18.75" customHeight="1">
      <c r="A57" s="47" t="s">
        <v>62</v>
      </c>
      <c r="B57" s="17">
        <v>0</v>
      </c>
      <c r="C57" s="48">
        <v>43258.34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43258.34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1150030.58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1150030.58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912368.8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912368.8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1000885.34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1000885.34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547797.14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547797.14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310553.14</v>
      </c>
      <c r="I62" s="17">
        <v>0</v>
      </c>
      <c r="J62" s="17">
        <v>0</v>
      </c>
      <c r="K62" s="17">
        <v>0</v>
      </c>
      <c r="L62" s="46">
        <f t="shared" si="15"/>
        <v>310553.14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468825.39</v>
      </c>
      <c r="K64" s="17">
        <v>0</v>
      </c>
      <c r="L64" s="46">
        <f t="shared" si="15"/>
        <v>468825.39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326275.31</v>
      </c>
      <c r="L65" s="46">
        <f t="shared" si="15"/>
        <v>326275.31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252843.1</v>
      </c>
      <c r="L66" s="46">
        <f t="shared" si="15"/>
        <v>252843.1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417560</v>
      </c>
      <c r="J69" s="53">
        <v>0</v>
      </c>
      <c r="K69" s="53">
        <v>0</v>
      </c>
      <c r="L69" s="51">
        <f>SUM(B69:K69)</f>
        <v>417560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2021-06-09T18:01:58Z</dcterms:modified>
  <cp:category/>
  <cp:version/>
  <cp:contentType/>
  <cp:contentStatus/>
</cp:coreProperties>
</file>