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<sst xmlns="http://schemas.openxmlformats.org/spreadsheetml/2006/main" count="79" uniqueCount="78">
  <si>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</si>
  <si>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</si>
  <si>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</si>
  <si>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</si>
  <si>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</si>
  <si>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</si>
  <si>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</si>
  <si>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</si>
  <si>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</si>
  <si>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</si>
  <si>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</si>
  <si>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</si>
  <si>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</si>
  <si>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</si>
  <si>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</si>
  <si>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</si>
  <si>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</si>
  <si>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</si>
  <si>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</si>
  <si>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</si>
  <si>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</si>
  <si>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</si>
  <si>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</si>
  <si>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</si>
  <si>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</si>
  <si>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</si>
  <si>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</si>
  <si>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</si>
  <si>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</si>
  <si>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</si>
  <si>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</si>
  <si>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</si>
  <si>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</si>
  <si>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</si>
  <si>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</si>
  <si>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</si>
  <si>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</si>
  <si>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</si>
  <si>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</si>
  <si>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</si>
  <si>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</si>
  <si>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</si>
  <si>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</si>
  <si>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</si>
  <si>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</si>
  <si>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</si>
  <si>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</si>
  <si>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</si>
  <si>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</si>
  <si>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</si>
  <si>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</si>
  <si>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</si>
  <si>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</si>
  <si>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</si>
  <si>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</si>
  <si>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</si>
  <si>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</si>
  <si>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</si>
  <si>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</si>
  <si>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</si>
  <si>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</si>
  <si>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</si>
  <si>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</si>
  <si>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</si>
  <si>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</si>
  <si>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</si>
  <si>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</si>
  <si>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</si>
  <si>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</si>
  <si>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</si>
  <si>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</si>
  <si>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</si>
  <si>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</si>
  <si>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</si>
  <si>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</si>
  <si>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</si>
  <si>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02/06/21 - VENCIMENTO 10/06/21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</si>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</sst>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63224</v>
      </c>
      <c r="C7" s="10">
        <f>C8+C11</f>
        <v>78964</v>
      </c>
      <c r="D7" s="10">
        <f aca="true" t="shared" si="0" ref="D7:K7">D8+D11</f>
        <v>227025</v>
      </c>
      <c r="E7" s="10">
        <f t="shared" si="0"/>
        <v>200031</v>
      </c>
      <c r="F7" s="10">
        <f t="shared" si="0"/>
        <v>200208</v>
      </c>
      <c r="G7" s="10">
        <f t="shared" si="0"/>
        <v>104610</v>
      </c>
      <c r="H7" s="10">
        <f t="shared" si="0"/>
        <v>52417</v>
      </c>
      <c r="I7" s="10">
        <f t="shared" si="0"/>
        <v>95637</v>
      </c>
      <c r="J7" s="10">
        <f t="shared" si="0"/>
        <v>78536</v>
      </c>
      <c r="K7" s="10">
        <f t="shared" si="0"/>
        <v>156800</v>
      </c>
      <c r="L7" s="10">
        <f>SUM(B7:K7)</f>
        <v>1257452</v>
      </c>
      <c r="M7" s="11"/>
    </row>
    <row r="8" spans="1:13" ht="17.25" customHeight="1">
      <c r="A8" s="12" t="s">
        <v>18</v>
      </c>
      <c r="B8" s="13">
        <f>B9+B10</f>
        <v>4577</v>
      </c>
      <c r="C8" s="13">
        <f aca="true" t="shared" si="1" ref="C8:K8">C9+C10</f>
        <v>5398</v>
      </c>
      <c r="D8" s="13">
        <f t="shared" si="1"/>
        <v>15352</v>
      </c>
      <c r="E8" s="13">
        <f t="shared" si="1"/>
        <v>12088</v>
      </c>
      <c r="F8" s="13">
        <f t="shared" si="1"/>
        <v>11502</v>
      </c>
      <c r="G8" s="13">
        <f t="shared" si="1"/>
        <v>7510</v>
      </c>
      <c r="H8" s="13">
        <f t="shared" si="1"/>
        <v>3279</v>
      </c>
      <c r="I8" s="13">
        <f t="shared" si="1"/>
        <v>4576</v>
      </c>
      <c r="J8" s="13">
        <f t="shared" si="1"/>
        <v>4396</v>
      </c>
      <c r="K8" s="13">
        <f t="shared" si="1"/>
        <v>9180</v>
      </c>
      <c r="L8" s="13">
        <f>SUM(B8:K8)</f>
        <v>77858</v>
      </c>
      <c r="M8"/>
    </row>
    <row r="9" spans="1:13" ht="17.25" customHeight="1">
      <c r="A9" s="14" t="s">
        <v>19</v>
      </c>
      <c r="B9" s="15">
        <v>4576</v>
      </c>
      <c r="C9" s="15">
        <v>5398</v>
      </c>
      <c r="D9" s="15">
        <v>15352</v>
      </c>
      <c r="E9" s="15">
        <v>12088</v>
      </c>
      <c r="F9" s="15">
        <v>11502</v>
      </c>
      <c r="G9" s="15">
        <v>7510</v>
      </c>
      <c r="H9" s="15">
        <v>3274</v>
      </c>
      <c r="I9" s="15">
        <v>4576</v>
      </c>
      <c r="J9" s="15">
        <v>4396</v>
      </c>
      <c r="K9" s="15">
        <v>9180</v>
      </c>
      <c r="L9" s="13">
        <f>SUM(B9:K9)</f>
        <v>77852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58647</v>
      </c>
      <c r="C11" s="15">
        <v>73566</v>
      </c>
      <c r="D11" s="15">
        <v>211673</v>
      </c>
      <c r="E11" s="15">
        <v>187943</v>
      </c>
      <c r="F11" s="15">
        <v>188706</v>
      </c>
      <c r="G11" s="15">
        <v>97100</v>
      </c>
      <c r="H11" s="15">
        <v>49138</v>
      </c>
      <c r="I11" s="15">
        <v>91061</v>
      </c>
      <c r="J11" s="15">
        <v>74140</v>
      </c>
      <c r="K11" s="15">
        <v>147620</v>
      </c>
      <c r="L11" s="13">
        <f>SUM(B11:K11)</f>
        <v>1179594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1.294075875130599</v>
      </c>
      <c r="C15" s="22">
        <v>1.549578374769182</v>
      </c>
      <c r="D15" s="22">
        <v>1.489842927407842</v>
      </c>
      <c r="E15" s="22">
        <v>1.355687120871853</v>
      </c>
      <c r="F15" s="22">
        <v>1.628435043902705</v>
      </c>
      <c r="G15" s="22">
        <v>1.553354700439644</v>
      </c>
      <c r="H15" s="22">
        <v>1.609427250751081</v>
      </c>
      <c r="I15" s="22">
        <v>1.438582371516275</v>
      </c>
      <c r="J15" s="22">
        <v>1.787663446037117</v>
      </c>
      <c r="K15" s="22">
        <v>1.381377305936543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478070.64</v>
      </c>
      <c r="C17" s="25">
        <f aca="true" t="shared" si="2" ref="C17:K17">C18+C19+C20+C21+C22+C23+C24</f>
        <v>380895.08</v>
      </c>
      <c r="D17" s="25">
        <f t="shared" si="2"/>
        <v>1262929.97</v>
      </c>
      <c r="E17" s="25">
        <f t="shared" si="2"/>
        <v>1017713.6900000002</v>
      </c>
      <c r="F17" s="25">
        <f t="shared" si="2"/>
        <v>1092033.15</v>
      </c>
      <c r="G17" s="25">
        <f t="shared" si="2"/>
        <v>601329.2</v>
      </c>
      <c r="H17" s="25">
        <f t="shared" si="2"/>
        <v>346558.3</v>
      </c>
      <c r="I17" s="25">
        <f t="shared" si="2"/>
        <v>457573.85000000003</v>
      </c>
      <c r="J17" s="25">
        <f t="shared" si="2"/>
        <v>508557.98</v>
      </c>
      <c r="K17" s="25">
        <f t="shared" si="2"/>
        <v>640922.05</v>
      </c>
      <c r="L17" s="25">
        <f>L18+L19+L20+L21+L22+L23+L24</f>
        <v>6786583.909999999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367211.31</v>
      </c>
      <c r="C18" s="33">
        <f t="shared" si="3"/>
        <v>241732.49</v>
      </c>
      <c r="D18" s="33">
        <f t="shared" si="3"/>
        <v>827687.75</v>
      </c>
      <c r="E18" s="33">
        <f t="shared" si="3"/>
        <v>737514.3</v>
      </c>
      <c r="F18" s="33">
        <f t="shared" si="3"/>
        <v>653438.87</v>
      </c>
      <c r="G18" s="33">
        <f t="shared" si="3"/>
        <v>375183.77</v>
      </c>
      <c r="H18" s="33">
        <f t="shared" si="3"/>
        <v>207131.02</v>
      </c>
      <c r="I18" s="33">
        <f t="shared" si="3"/>
        <v>313890.2</v>
      </c>
      <c r="J18" s="33">
        <f t="shared" si="3"/>
        <v>277538.37</v>
      </c>
      <c r="K18" s="33">
        <f t="shared" si="3"/>
        <v>452415.04</v>
      </c>
      <c r="L18" s="33">
        <f aca="true" t="shared" si="4" ref="L18:L24">SUM(B18:K18)</f>
        <v>4453743.12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107987.99</v>
      </c>
      <c r="C19" s="33">
        <f t="shared" si="5"/>
        <v>132850.95</v>
      </c>
      <c r="D19" s="33">
        <f t="shared" si="5"/>
        <v>405436.99</v>
      </c>
      <c r="E19" s="33">
        <f t="shared" si="5"/>
        <v>262324.34</v>
      </c>
      <c r="F19" s="33">
        <f t="shared" si="5"/>
        <v>410643.88</v>
      </c>
      <c r="G19" s="33">
        <f t="shared" si="5"/>
        <v>207609.7</v>
      </c>
      <c r="H19" s="33">
        <f t="shared" si="5"/>
        <v>126231.29</v>
      </c>
      <c r="I19" s="33">
        <f t="shared" si="5"/>
        <v>137666.71</v>
      </c>
      <c r="J19" s="33">
        <f t="shared" si="5"/>
        <v>218606.83</v>
      </c>
      <c r="K19" s="33">
        <f t="shared" si="5"/>
        <v>172540.83</v>
      </c>
      <c r="L19" s="33">
        <f t="shared" si="4"/>
        <v>2181899.51</v>
      </c>
      <c r="M19"/>
    </row>
    <row r="20" spans="1:13" ht="17.25" customHeight="1">
      <c r="A20" s="27" t="s">
        <v>26</v>
      </c>
      <c r="B20" s="33">
        <v>1485.4</v>
      </c>
      <c r="C20" s="33">
        <v>4925.7</v>
      </c>
      <c r="D20" s="33">
        <v>27033.35</v>
      </c>
      <c r="E20" s="33">
        <v>19576.5</v>
      </c>
      <c r="F20" s="33">
        <v>26564.46</v>
      </c>
      <c r="G20" s="33">
        <v>18535.73</v>
      </c>
      <c r="H20" s="33">
        <v>11810.05</v>
      </c>
      <c r="I20" s="33">
        <v>4631</v>
      </c>
      <c r="J20" s="33">
        <v>9640.9</v>
      </c>
      <c r="K20" s="33">
        <v>13194.3</v>
      </c>
      <c r="L20" s="33">
        <f t="shared" si="4"/>
        <v>137397.38999999998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-40796.31</v>
      </c>
      <c r="C27" s="33">
        <f t="shared" si="6"/>
        <v>-23751.2</v>
      </c>
      <c r="D27" s="33">
        <f t="shared" si="6"/>
        <v>-67548.8</v>
      </c>
      <c r="E27" s="33">
        <f t="shared" si="6"/>
        <v>-57899.77</v>
      </c>
      <c r="F27" s="33">
        <f t="shared" si="6"/>
        <v>-50608.8</v>
      </c>
      <c r="G27" s="33">
        <f t="shared" si="6"/>
        <v>-33044</v>
      </c>
      <c r="H27" s="33">
        <f t="shared" si="6"/>
        <v>-22504.83</v>
      </c>
      <c r="I27" s="33">
        <f t="shared" si="6"/>
        <v>-31387.690000000002</v>
      </c>
      <c r="J27" s="33">
        <f t="shared" si="6"/>
        <v>-19342.4</v>
      </c>
      <c r="K27" s="33">
        <f t="shared" si="6"/>
        <v>-40392</v>
      </c>
      <c r="L27" s="33">
        <f aca="true" t="shared" si="7" ref="L27:L33">SUM(B27:K27)</f>
        <v>-387275.80000000005</v>
      </c>
      <c r="M27"/>
    </row>
    <row r="28" spans="1:13" ht="18.75" customHeight="1">
      <c r="A28" s="27" t="s">
        <v>30</v>
      </c>
      <c r="B28" s="33">
        <f>B29+B30+B31+B32</f>
        <v>-20134.4</v>
      </c>
      <c r="C28" s="33">
        <f aca="true" t="shared" si="8" ref="C28:K28">C29+C30+C31+C32</f>
        <v>-23751.2</v>
      </c>
      <c r="D28" s="33">
        <f t="shared" si="8"/>
        <v>-67548.8</v>
      </c>
      <c r="E28" s="33">
        <f t="shared" si="8"/>
        <v>-53187.2</v>
      </c>
      <c r="F28" s="33">
        <f t="shared" si="8"/>
        <v>-50608.8</v>
      </c>
      <c r="G28" s="33">
        <f t="shared" si="8"/>
        <v>-33044</v>
      </c>
      <c r="H28" s="33">
        <f t="shared" si="8"/>
        <v>-14405.6</v>
      </c>
      <c r="I28" s="33">
        <f t="shared" si="8"/>
        <v>-31387.690000000002</v>
      </c>
      <c r="J28" s="33">
        <f t="shared" si="8"/>
        <v>-19342.4</v>
      </c>
      <c r="K28" s="33">
        <f t="shared" si="8"/>
        <v>-40392</v>
      </c>
      <c r="L28" s="33">
        <f t="shared" si="7"/>
        <v>-353802.09</v>
      </c>
      <c r="M28"/>
    </row>
    <row r="29" spans="1:13" s="36" customFormat="1" ht="18.75" customHeight="1">
      <c r="A29" s="34" t="s">
        <v>58</v>
      </c>
      <c r="B29" s="33">
        <f>-ROUND((B9)*$E$3,2)</f>
        <v>-20134.4</v>
      </c>
      <c r="C29" s="33">
        <f aca="true" t="shared" si="9" ref="C29:K29">-ROUND((C9)*$E$3,2)</f>
        <v>-23751.2</v>
      </c>
      <c r="D29" s="33">
        <f t="shared" si="9"/>
        <v>-67548.8</v>
      </c>
      <c r="E29" s="33">
        <f t="shared" si="9"/>
        <v>-53187.2</v>
      </c>
      <c r="F29" s="33">
        <f t="shared" si="9"/>
        <v>-50608.8</v>
      </c>
      <c r="G29" s="33">
        <f t="shared" si="9"/>
        <v>-33044</v>
      </c>
      <c r="H29" s="33">
        <f t="shared" si="9"/>
        <v>-14405.6</v>
      </c>
      <c r="I29" s="33">
        <f t="shared" si="9"/>
        <v>-20134.4</v>
      </c>
      <c r="J29" s="33">
        <f t="shared" si="9"/>
        <v>-19342.4</v>
      </c>
      <c r="K29" s="33">
        <f t="shared" si="9"/>
        <v>-40392</v>
      </c>
      <c r="L29" s="33">
        <f t="shared" si="7"/>
        <v>-342548.80000000005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-95.73</v>
      </c>
      <c r="J31" s="17">
        <v>0</v>
      </c>
      <c r="K31" s="17">
        <v>0</v>
      </c>
      <c r="L31" s="33">
        <f t="shared" si="7"/>
        <v>-95.73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-11157.56</v>
      </c>
      <c r="J32" s="17">
        <v>0</v>
      </c>
      <c r="K32" s="17">
        <v>0</v>
      </c>
      <c r="L32" s="33">
        <f t="shared" si="7"/>
        <v>-11157.56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437274.33</v>
      </c>
      <c r="C48" s="41">
        <f aca="true" t="shared" si="12" ref="C48:K48">IF(C17+C27+C40+C49&lt;0,0,C17+C27+C49)</f>
        <v>357143.88</v>
      </c>
      <c r="D48" s="41">
        <f t="shared" si="12"/>
        <v>1195381.17</v>
      </c>
      <c r="E48" s="41">
        <f t="shared" si="12"/>
        <v>959813.9200000002</v>
      </c>
      <c r="F48" s="41">
        <f t="shared" si="12"/>
        <v>1041424.3499999999</v>
      </c>
      <c r="G48" s="41">
        <f t="shared" si="12"/>
        <v>568285.2</v>
      </c>
      <c r="H48" s="41">
        <f t="shared" si="12"/>
        <v>324053.47</v>
      </c>
      <c r="I48" s="41">
        <f t="shared" si="12"/>
        <v>426186.16000000003</v>
      </c>
      <c r="J48" s="41">
        <f t="shared" si="12"/>
        <v>489215.57999999996</v>
      </c>
      <c r="K48" s="41">
        <f t="shared" si="12"/>
        <v>600530.05</v>
      </c>
      <c r="L48" s="42">
        <f>SUM(B48:K48)</f>
        <v>6399308.109999999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437274.33</v>
      </c>
      <c r="C54" s="41">
        <f aca="true" t="shared" si="14" ref="C54:J54">SUM(C55:C66)</f>
        <v>357143.89</v>
      </c>
      <c r="D54" s="41">
        <f t="shared" si="14"/>
        <v>1195381.16</v>
      </c>
      <c r="E54" s="41">
        <f t="shared" si="14"/>
        <v>959813.91</v>
      </c>
      <c r="F54" s="41">
        <f t="shared" si="14"/>
        <v>1041424.36</v>
      </c>
      <c r="G54" s="41">
        <f t="shared" si="14"/>
        <v>568285.19</v>
      </c>
      <c r="H54" s="41">
        <f t="shared" si="14"/>
        <v>324053.46</v>
      </c>
      <c r="I54" s="41">
        <f>SUM(I55:I69)</f>
        <v>426186.16</v>
      </c>
      <c r="J54" s="41">
        <f t="shared" si="14"/>
        <v>489215.58</v>
      </c>
      <c r="K54" s="41">
        <f>SUM(K55:K68)</f>
        <v>600530.05</v>
      </c>
      <c r="L54" s="46">
        <f>SUM(B54:K54)</f>
        <v>6399308.09</v>
      </c>
      <c r="M54" s="40"/>
    </row>
    <row r="55" spans="1:13" ht="18.75" customHeight="1">
      <c r="A55" s="47" t="s">
        <v>51</v>
      </c>
      <c r="B55" s="48">
        <v>437274.33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437274.33</v>
      </c>
      <c r="M55" s="40"/>
    </row>
    <row r="56" spans="1:12" ht="18.75" customHeight="1">
      <c r="A56" s="47" t="s">
        <v>61</v>
      </c>
      <c r="B56" s="17">
        <v>0</v>
      </c>
      <c r="C56" s="48">
        <v>312143.76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312143.76</v>
      </c>
    </row>
    <row r="57" spans="1:12" ht="18.75" customHeight="1">
      <c r="A57" s="47" t="s">
        <v>62</v>
      </c>
      <c r="B57" s="17">
        <v>0</v>
      </c>
      <c r="C57" s="48">
        <v>45000.13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45000.13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1195381.16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1195381.16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959813.91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959813.91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1041424.36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1041424.36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568285.19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568285.19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324053.46</v>
      </c>
      <c r="I62" s="17">
        <v>0</v>
      </c>
      <c r="J62" s="17">
        <v>0</v>
      </c>
      <c r="K62" s="17">
        <v>0</v>
      </c>
      <c r="L62" s="46">
        <f t="shared" si="15"/>
        <v>324053.46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489215.58</v>
      </c>
      <c r="K64" s="17">
        <v>0</v>
      </c>
      <c r="L64" s="46">
        <f t="shared" si="15"/>
        <v>489215.58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342242.08</v>
      </c>
      <c r="L65" s="46">
        <f t="shared" si="15"/>
        <v>342242.08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258287.97</v>
      </c>
      <c r="L66" s="46">
        <f t="shared" si="15"/>
        <v>258287.97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426186.16</v>
      </c>
      <c r="J69" s="53">
        <v>0</v>
      </c>
      <c r="K69" s="53">
        <v>0</v>
      </c>
      <c r="L69" s="51">
        <f>SUM(B69:K69)</f>
        <v>426186.16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2021-06-09T18:00:05Z</dcterms:modified>
  <cp:category/>
  <cp:version/>
  <cp:contentType/>
  <cp:contentStatus/>
</cp:coreProperties>
</file>