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<sst xmlns="http://schemas.openxmlformats.org/spreadsheetml/2006/main" count="79" uniqueCount="78">
  <si>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</si>
  <si>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</si>
  <si>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</si>
  <si>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</si>
  <si>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</si>
  <si>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</si>
  <si>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</si>
  <si>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</si>
  <si>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</si>
  <si>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</si>
  <si>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</si>
  <si>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</si>
  <si>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</si>
  <si>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</si>
  <si>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</si>
  <si>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</si>
  <si>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</si>
  <si>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</si>
  <si>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</si>
  <si>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</si>
  <si>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</si>
  <si>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</si>
  <si>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</si>
  <si>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</si>
  <si>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</si>
  <si>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</si>
  <si>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</si>
  <si>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</si>
  <si>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</si>
  <si>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</si>
  <si>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</si>
  <si>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</si>
  <si>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</si>
  <si>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</si>
  <si>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</si>
  <si>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</si>
  <si>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</si>
  <si>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</si>
  <si>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</si>
  <si>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</si>
  <si>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</si>
  <si>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</si>
  <si>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</si>
  <si>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</si>
  <si>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</si>
  <si>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</si>
  <si>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</si>
  <si>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</si>
  <si>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</si>
  <si>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</si>
  <si>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</si>
  <si>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</si>
  <si>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</si>
  <si>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</si>
  <si>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</si>
  <si>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</si>
  <si>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</si>
  <si>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</si>
  <si>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</si>
  <si>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</si>
  <si>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</si>
  <si>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</si>
  <si>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</si>
  <si>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</si>
  <si>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</si>
  <si>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</si>
  <si>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</si>
  <si>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</si>
  <si>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</si>
  <si>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</si>
  <si>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</si>
  <si>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</si>
  <si>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</si>
  <si>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</si>
  <si>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</si>
  <si>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</si>
  <si>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01/06/21 - VENCIMENTO 09/06/21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</si>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</sst>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63414</v>
      </c>
      <c r="C7" s="10">
        <f>C8+C11</f>
        <v>76926</v>
      </c>
      <c r="D7" s="10">
        <f aca="true" t="shared" si="0" ref="D7:K7">D8+D11</f>
        <v>223716</v>
      </c>
      <c r="E7" s="10">
        <f t="shared" si="0"/>
        <v>197478</v>
      </c>
      <c r="F7" s="10">
        <f t="shared" si="0"/>
        <v>197483</v>
      </c>
      <c r="G7" s="10">
        <f t="shared" si="0"/>
        <v>104233</v>
      </c>
      <c r="H7" s="10">
        <f t="shared" si="0"/>
        <v>51219</v>
      </c>
      <c r="I7" s="10">
        <f t="shared" si="0"/>
        <v>93207</v>
      </c>
      <c r="J7" s="10">
        <f t="shared" si="0"/>
        <v>76422</v>
      </c>
      <c r="K7" s="10">
        <f t="shared" si="0"/>
        <v>155331</v>
      </c>
      <c r="L7" s="10">
        <f>SUM(B7:K7)</f>
        <v>1239429</v>
      </c>
      <c r="M7" s="11"/>
    </row>
    <row r="8" spans="1:13" ht="17.25" customHeight="1">
      <c r="A8" s="12" t="s">
        <v>18</v>
      </c>
      <c r="B8" s="13">
        <f>B9+B10</f>
        <v>4592</v>
      </c>
      <c r="C8" s="13">
        <f aca="true" t="shared" si="1" ref="C8:K8">C9+C10</f>
        <v>5540</v>
      </c>
      <c r="D8" s="13">
        <f t="shared" si="1"/>
        <v>15071</v>
      </c>
      <c r="E8" s="13">
        <f t="shared" si="1"/>
        <v>12564</v>
      </c>
      <c r="F8" s="13">
        <f t="shared" si="1"/>
        <v>11608</v>
      </c>
      <c r="G8" s="13">
        <f t="shared" si="1"/>
        <v>7422</v>
      </c>
      <c r="H8" s="13">
        <f t="shared" si="1"/>
        <v>3194</v>
      </c>
      <c r="I8" s="13">
        <f t="shared" si="1"/>
        <v>4606</v>
      </c>
      <c r="J8" s="13">
        <f t="shared" si="1"/>
        <v>4554</v>
      </c>
      <c r="K8" s="13">
        <f t="shared" si="1"/>
        <v>9073</v>
      </c>
      <c r="L8" s="13">
        <f>SUM(B8:K8)</f>
        <v>78224</v>
      </c>
      <c r="M8"/>
    </row>
    <row r="9" spans="1:13" ht="17.25" customHeight="1">
      <c r="A9" s="14" t="s">
        <v>19</v>
      </c>
      <c r="B9" s="15">
        <v>4592</v>
      </c>
      <c r="C9" s="15">
        <v>5540</v>
      </c>
      <c r="D9" s="15">
        <v>15071</v>
      </c>
      <c r="E9" s="15">
        <v>12564</v>
      </c>
      <c r="F9" s="15">
        <v>11608</v>
      </c>
      <c r="G9" s="15">
        <v>7422</v>
      </c>
      <c r="H9" s="15">
        <v>3191</v>
      </c>
      <c r="I9" s="15">
        <v>4606</v>
      </c>
      <c r="J9" s="15">
        <v>4554</v>
      </c>
      <c r="K9" s="15">
        <v>9073</v>
      </c>
      <c r="L9" s="13">
        <f>SUM(B9:K9)</f>
        <v>78221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58822</v>
      </c>
      <c r="C11" s="15">
        <v>71386</v>
      </c>
      <c r="D11" s="15">
        <v>208645</v>
      </c>
      <c r="E11" s="15">
        <v>184914</v>
      </c>
      <c r="F11" s="15">
        <v>185875</v>
      </c>
      <c r="G11" s="15">
        <v>96811</v>
      </c>
      <c r="H11" s="15">
        <v>48025</v>
      </c>
      <c r="I11" s="15">
        <v>88601</v>
      </c>
      <c r="J11" s="15">
        <v>71868</v>
      </c>
      <c r="K11" s="15">
        <v>146258</v>
      </c>
      <c r="L11" s="13">
        <f>SUM(B11:K11)</f>
        <v>1161205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1.296324120558179</v>
      </c>
      <c r="C15" s="22">
        <v>1.566458548183792</v>
      </c>
      <c r="D15" s="22">
        <v>1.508649154830268</v>
      </c>
      <c r="E15" s="22">
        <v>1.367028856874946</v>
      </c>
      <c r="F15" s="22">
        <v>1.647512794697269</v>
      </c>
      <c r="G15" s="22">
        <v>1.563694077373619</v>
      </c>
      <c r="H15" s="22">
        <v>1.642523016601409</v>
      </c>
      <c r="I15" s="22">
        <v>1.470042101158695</v>
      </c>
      <c r="J15" s="22">
        <v>1.831321120760204</v>
      </c>
      <c r="K15" s="22">
        <v>1.391686357739469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480370.56</v>
      </c>
      <c r="C17" s="25">
        <f aca="true" t="shared" si="2" ref="C17:K17">C18+C19+C20+C21+C22+C23+C24</f>
        <v>374869.14</v>
      </c>
      <c r="D17" s="25">
        <f t="shared" si="2"/>
        <v>1260169.07</v>
      </c>
      <c r="E17" s="25">
        <f t="shared" si="2"/>
        <v>1012789.66</v>
      </c>
      <c r="F17" s="25">
        <f t="shared" si="2"/>
        <v>1089898.89</v>
      </c>
      <c r="G17" s="25">
        <f t="shared" si="2"/>
        <v>603438.9400000001</v>
      </c>
      <c r="H17" s="25">
        <f t="shared" si="2"/>
        <v>345541.17</v>
      </c>
      <c r="I17" s="25">
        <f t="shared" si="2"/>
        <v>455556.00999999995</v>
      </c>
      <c r="J17" s="25">
        <f t="shared" si="2"/>
        <v>506782.98000000004</v>
      </c>
      <c r="K17" s="25">
        <f t="shared" si="2"/>
        <v>639771.54</v>
      </c>
      <c r="L17" s="25">
        <f>L18+L19+L20+L21+L22+L23+L24</f>
        <v>6769187.959999998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368314.85</v>
      </c>
      <c r="C18" s="33">
        <f t="shared" si="3"/>
        <v>235493.56</v>
      </c>
      <c r="D18" s="33">
        <f t="shared" si="3"/>
        <v>815623.79</v>
      </c>
      <c r="E18" s="33">
        <f t="shared" si="3"/>
        <v>728101.39</v>
      </c>
      <c r="F18" s="33">
        <f t="shared" si="3"/>
        <v>644545.02</v>
      </c>
      <c r="G18" s="33">
        <f t="shared" si="3"/>
        <v>373831.65</v>
      </c>
      <c r="H18" s="33">
        <f t="shared" si="3"/>
        <v>202397</v>
      </c>
      <c r="I18" s="33">
        <f t="shared" si="3"/>
        <v>305914.69</v>
      </c>
      <c r="J18" s="33">
        <f t="shared" si="3"/>
        <v>270067.71</v>
      </c>
      <c r="K18" s="33">
        <f t="shared" si="3"/>
        <v>448176.53</v>
      </c>
      <c r="L18" s="33">
        <f aca="true" t="shared" si="4" ref="L18:L24">SUM(B18:K18)</f>
        <v>4392466.1899999995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109140.57</v>
      </c>
      <c r="C19" s="33">
        <f t="shared" si="5"/>
        <v>133397.34</v>
      </c>
      <c r="D19" s="33">
        <f t="shared" si="5"/>
        <v>414866.35</v>
      </c>
      <c r="E19" s="33">
        <f t="shared" si="5"/>
        <v>267234.22</v>
      </c>
      <c r="F19" s="33">
        <f t="shared" si="5"/>
        <v>417351.15</v>
      </c>
      <c r="G19" s="33">
        <f t="shared" si="5"/>
        <v>210726.69</v>
      </c>
      <c r="H19" s="33">
        <f t="shared" si="5"/>
        <v>130044.73</v>
      </c>
      <c r="I19" s="33">
        <f t="shared" si="5"/>
        <v>143792.78</v>
      </c>
      <c r="J19" s="33">
        <f t="shared" si="5"/>
        <v>224512.99</v>
      </c>
      <c r="K19" s="33">
        <f t="shared" si="5"/>
        <v>175544.63</v>
      </c>
      <c r="L19" s="33">
        <f t="shared" si="4"/>
        <v>2226611.4499999997</v>
      </c>
      <c r="M19"/>
    </row>
    <row r="20" spans="1:13" ht="17.25" customHeight="1">
      <c r="A20" s="27" t="s">
        <v>26</v>
      </c>
      <c r="B20" s="33">
        <v>1529.2</v>
      </c>
      <c r="C20" s="33">
        <v>4715.2</v>
      </c>
      <c r="D20" s="33">
        <v>26907.05</v>
      </c>
      <c r="E20" s="33">
        <v>19155.5</v>
      </c>
      <c r="F20" s="33">
        <v>26616.78</v>
      </c>
      <c r="G20" s="33">
        <v>18880.6</v>
      </c>
      <c r="H20" s="33">
        <v>11713.5</v>
      </c>
      <c r="I20" s="33">
        <v>4462.6</v>
      </c>
      <c r="J20" s="33">
        <v>9430.4</v>
      </c>
      <c r="K20" s="33">
        <v>13278.5</v>
      </c>
      <c r="L20" s="33">
        <f t="shared" si="4"/>
        <v>136689.33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-122.9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-40866.71</v>
      </c>
      <c r="C27" s="33">
        <f t="shared" si="6"/>
        <v>-24376</v>
      </c>
      <c r="D27" s="33">
        <f t="shared" si="6"/>
        <v>-66312.4</v>
      </c>
      <c r="E27" s="33">
        <f t="shared" si="6"/>
        <v>-59994.17</v>
      </c>
      <c r="F27" s="33">
        <f t="shared" si="6"/>
        <v>-51075.2</v>
      </c>
      <c r="G27" s="33">
        <f t="shared" si="6"/>
        <v>-32656.8</v>
      </c>
      <c r="H27" s="33">
        <f t="shared" si="6"/>
        <v>-22139.629999999997</v>
      </c>
      <c r="I27" s="33">
        <f t="shared" si="6"/>
        <v>-32392.86</v>
      </c>
      <c r="J27" s="33">
        <f t="shared" si="6"/>
        <v>-20037.6</v>
      </c>
      <c r="K27" s="33">
        <f t="shared" si="6"/>
        <v>-39921.2</v>
      </c>
      <c r="L27" s="33">
        <f aca="true" t="shared" si="7" ref="L27:L33">SUM(B27:K27)</f>
        <v>-389772.56999999995</v>
      </c>
      <c r="M27"/>
    </row>
    <row r="28" spans="1:13" ht="18.75" customHeight="1">
      <c r="A28" s="27" t="s">
        <v>30</v>
      </c>
      <c r="B28" s="33">
        <f>B29+B30+B31+B32</f>
        <v>-20204.8</v>
      </c>
      <c r="C28" s="33">
        <f aca="true" t="shared" si="8" ref="C28:K28">C29+C30+C31+C32</f>
        <v>-24376</v>
      </c>
      <c r="D28" s="33">
        <f t="shared" si="8"/>
        <v>-66312.4</v>
      </c>
      <c r="E28" s="33">
        <f t="shared" si="8"/>
        <v>-55281.6</v>
      </c>
      <c r="F28" s="33">
        <f t="shared" si="8"/>
        <v>-51075.2</v>
      </c>
      <c r="G28" s="33">
        <f t="shared" si="8"/>
        <v>-32656.8</v>
      </c>
      <c r="H28" s="33">
        <f t="shared" si="8"/>
        <v>-14040.4</v>
      </c>
      <c r="I28" s="33">
        <f t="shared" si="8"/>
        <v>-32392.86</v>
      </c>
      <c r="J28" s="33">
        <f t="shared" si="8"/>
        <v>-20037.6</v>
      </c>
      <c r="K28" s="33">
        <f t="shared" si="8"/>
        <v>-39921.2</v>
      </c>
      <c r="L28" s="33">
        <f t="shared" si="7"/>
        <v>-356298.86</v>
      </c>
      <c r="M28"/>
    </row>
    <row r="29" spans="1:13" s="36" customFormat="1" ht="18.75" customHeight="1">
      <c r="A29" s="34" t="s">
        <v>58</v>
      </c>
      <c r="B29" s="33">
        <f>-ROUND((B9)*$E$3,2)</f>
        <v>-20204.8</v>
      </c>
      <c r="C29" s="33">
        <f aca="true" t="shared" si="9" ref="C29:K29">-ROUND((C9)*$E$3,2)</f>
        <v>-24376</v>
      </c>
      <c r="D29" s="33">
        <f t="shared" si="9"/>
        <v>-66312.4</v>
      </c>
      <c r="E29" s="33">
        <f t="shared" si="9"/>
        <v>-55281.6</v>
      </c>
      <c r="F29" s="33">
        <f t="shared" si="9"/>
        <v>-51075.2</v>
      </c>
      <c r="G29" s="33">
        <f t="shared" si="9"/>
        <v>-32656.8</v>
      </c>
      <c r="H29" s="33">
        <f t="shared" si="9"/>
        <v>-14040.4</v>
      </c>
      <c r="I29" s="33">
        <f t="shared" si="9"/>
        <v>-20266.4</v>
      </c>
      <c r="J29" s="33">
        <f t="shared" si="9"/>
        <v>-20037.6</v>
      </c>
      <c r="K29" s="33">
        <f t="shared" si="9"/>
        <v>-39921.2</v>
      </c>
      <c r="L29" s="33">
        <f t="shared" si="7"/>
        <v>-344172.4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-60.34</v>
      </c>
      <c r="J31" s="17">
        <v>0</v>
      </c>
      <c r="K31" s="17">
        <v>0</v>
      </c>
      <c r="L31" s="33">
        <f t="shared" si="7"/>
        <v>-60.34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-12066.12</v>
      </c>
      <c r="J32" s="17">
        <v>0</v>
      </c>
      <c r="K32" s="17">
        <v>0</v>
      </c>
      <c r="L32" s="33">
        <f t="shared" si="7"/>
        <v>-12066.12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439503.85</v>
      </c>
      <c r="C48" s="41">
        <f aca="true" t="shared" si="12" ref="C48:K48">IF(C17+C27+C40+C49&lt;0,0,C17+C27+C49)</f>
        <v>350493.14</v>
      </c>
      <c r="D48" s="41">
        <f t="shared" si="12"/>
        <v>1193856.6700000002</v>
      </c>
      <c r="E48" s="41">
        <f t="shared" si="12"/>
        <v>952795.49</v>
      </c>
      <c r="F48" s="41">
        <f t="shared" si="12"/>
        <v>1038823.69</v>
      </c>
      <c r="G48" s="41">
        <f t="shared" si="12"/>
        <v>570782.14</v>
      </c>
      <c r="H48" s="41">
        <f t="shared" si="12"/>
        <v>323401.54</v>
      </c>
      <c r="I48" s="41">
        <f t="shared" si="12"/>
        <v>423163.14999999997</v>
      </c>
      <c r="J48" s="41">
        <f t="shared" si="12"/>
        <v>486745.38000000006</v>
      </c>
      <c r="K48" s="41">
        <f t="shared" si="12"/>
        <v>599850.3400000001</v>
      </c>
      <c r="L48" s="42">
        <f>SUM(B48:K48)</f>
        <v>6379415.390000001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439503.86</v>
      </c>
      <c r="C54" s="41">
        <f aca="true" t="shared" si="14" ref="C54:J54">SUM(C55:C66)</f>
        <v>350493.15</v>
      </c>
      <c r="D54" s="41">
        <f t="shared" si="14"/>
        <v>1193856.68</v>
      </c>
      <c r="E54" s="41">
        <f t="shared" si="14"/>
        <v>952795.49</v>
      </c>
      <c r="F54" s="41">
        <f t="shared" si="14"/>
        <v>1038823.68</v>
      </c>
      <c r="G54" s="41">
        <f t="shared" si="14"/>
        <v>570782.14</v>
      </c>
      <c r="H54" s="41">
        <f t="shared" si="14"/>
        <v>323401.55</v>
      </c>
      <c r="I54" s="41">
        <f>SUM(I55:I69)</f>
        <v>423163.15</v>
      </c>
      <c r="J54" s="41">
        <f t="shared" si="14"/>
        <v>486745.38</v>
      </c>
      <c r="K54" s="41">
        <f>SUM(K55:K68)</f>
        <v>599850.35</v>
      </c>
      <c r="L54" s="46">
        <f>SUM(B54:K54)</f>
        <v>6379415.43</v>
      </c>
      <c r="M54" s="40"/>
    </row>
    <row r="55" spans="1:13" ht="18.75" customHeight="1">
      <c r="A55" s="47" t="s">
        <v>51</v>
      </c>
      <c r="B55" s="48">
        <v>439503.86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439503.86</v>
      </c>
      <c r="M55" s="40"/>
    </row>
    <row r="56" spans="1:12" ht="18.75" customHeight="1">
      <c r="A56" s="47" t="s">
        <v>61</v>
      </c>
      <c r="B56" s="17">
        <v>0</v>
      </c>
      <c r="C56" s="48">
        <v>306331.01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306331.01</v>
      </c>
    </row>
    <row r="57" spans="1:12" ht="18.75" customHeight="1">
      <c r="A57" s="47" t="s">
        <v>62</v>
      </c>
      <c r="B57" s="17">
        <v>0</v>
      </c>
      <c r="C57" s="48">
        <v>44162.14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44162.14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1193856.68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1193856.68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952795.49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952795.49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1038823.68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1038823.68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570782.14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570782.14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323401.55</v>
      </c>
      <c r="I62" s="17">
        <v>0</v>
      </c>
      <c r="J62" s="17">
        <v>0</v>
      </c>
      <c r="K62" s="17">
        <v>0</v>
      </c>
      <c r="L62" s="46">
        <f t="shared" si="15"/>
        <v>323401.55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486745.38</v>
      </c>
      <c r="K64" s="17">
        <v>0</v>
      </c>
      <c r="L64" s="46">
        <f t="shared" si="15"/>
        <v>486745.38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335256.36</v>
      </c>
      <c r="L65" s="46">
        <f t="shared" si="15"/>
        <v>335256.36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264593.99</v>
      </c>
      <c r="L66" s="46">
        <f t="shared" si="15"/>
        <v>264593.99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423163.15</v>
      </c>
      <c r="J69" s="53">
        <v>0</v>
      </c>
      <c r="K69" s="53">
        <v>0</v>
      </c>
      <c r="L69" s="51">
        <f>SUM(B69:K69)</f>
        <v>423163.15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2021-06-08T15:16:03Z</dcterms:modified>
  <cp:category/>
  <cp:version/>
  <cp:contentType/>
  <cp:contentStatus/>
</cp:coreProperties>
</file>