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<sst xmlns="http://schemas.openxmlformats.org/spreadsheetml/2006/main" count="81" uniqueCount="78">
  <si>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</si>
  <si>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</si>
  <si>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</si>
  <si>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</si>
  <si>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</si>
  <si>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</si>
  <si>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</si>
  <si>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</si>
  <si>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</si>
  <si>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</si>
  <si>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</si>
  <si>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</si>
  <si>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</si>
  <si>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</si>
  <si>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</si>
  <si>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</si>
  <si>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</si>
  <si>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</si>
  <si>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</si>
  <si>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</si>
  <si>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</si>
  <si>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</si>
  <si>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</si>
  <si>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</si>
  <si>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</si>
  <si>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</si>
  <si>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</si>
  <si>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</si>
  <si>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</si>
  <si>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</si>
  <si>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</si>
  <si>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</si>
  <si>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</si>
  <si>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</si>
  <si>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</si>
  <si>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</si>
  <si>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</si>
  <si>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</si>
  <si>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</si>
  <si>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</si>
  <si>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</si>
  <si>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</si>
  <si>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</si>
  <si>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</si>
  <si>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</si>
  <si>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</si>
  <si>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</si>
  <si>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</si>
  <si>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</si>
  <si>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</si>
  <si>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</si>
  <si>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</si>
  <si>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</si>
  <si>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</si>
  <si>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</si>
  <si>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</si>
  <si>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</si>
  <si>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</si>
  <si>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</si>
  <si>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</si>
  <si>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</si>
  <si>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</si>
  <si>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</si>
  <si>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</si>
  <si>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</si>
  <si>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</si>
  <si>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</si>
  <si>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</si>
  <si>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</si>
  <si>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</si>
  <si>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</si>
  <si>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</si>
  <si>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30/07/21 - VENCIMENTO 06/08/21</t>
  </si>
  <si>
    <t>5.2.10. Maggi Adm. de Consórcios LTDA</t>
  </si>
  <si>
    <t>5.4. Revisão de Remuneração pelo Serviço Atende (2)</t>
  </si>
  <si>
    <t xml:space="preserve">          (2) Remuneração da frota parada do serviço Atende mês de junho/21.</t>
  </si>
  <si>
    <t>Nota: (1) Revisões do período de 19/03 a 03/12/20, lotes D3 e D7. Remuneração da frota parada do mês de junho/21.</t>
  </si>
  <si>
    <t>][~bh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</si>
</sst>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291231</v>
      </c>
      <c r="C7" s="9">
        <f t="shared" si="0"/>
        <v>209883</v>
      </c>
      <c r="D7" s="9">
        <f t="shared" si="0"/>
        <v>222282</v>
      </c>
      <c r="E7" s="9">
        <f t="shared" si="0"/>
        <v>47252</v>
      </c>
      <c r="F7" s="9">
        <f t="shared" si="0"/>
        <v>156983</v>
      </c>
      <c r="G7" s="9">
        <f t="shared" si="0"/>
        <v>265413</v>
      </c>
      <c r="H7" s="9">
        <f t="shared" si="0"/>
        <v>39860</v>
      </c>
      <c r="I7" s="9">
        <f t="shared" si="0"/>
        <v>200478</v>
      </c>
      <c r="J7" s="9">
        <f t="shared" si="0"/>
        <v>187910</v>
      </c>
      <c r="K7" s="9">
        <f t="shared" si="0"/>
        <v>265812</v>
      </c>
      <c r="L7" s="9">
        <f t="shared" si="0"/>
        <v>197049</v>
      </c>
      <c r="M7" s="9">
        <f t="shared" si="0"/>
        <v>94728</v>
      </c>
      <c r="N7" s="9">
        <f t="shared" si="0"/>
        <v>61788</v>
      </c>
      <c r="O7" s="9">
        <f t="shared" si="0"/>
        <v>2240669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14816</v>
      </c>
      <c r="C8" s="11">
        <f t="shared" si="1"/>
        <v>15249</v>
      </c>
      <c r="D8" s="11">
        <f t="shared" si="1"/>
        <v>11392</v>
      </c>
      <c r="E8" s="11">
        <f t="shared" si="1"/>
        <v>2225</v>
      </c>
      <c r="F8" s="11">
        <f t="shared" si="1"/>
        <v>7760</v>
      </c>
      <c r="G8" s="11">
        <f t="shared" si="1"/>
        <v>12360</v>
      </c>
      <c r="H8" s="11">
        <f t="shared" si="1"/>
        <v>2573</v>
      </c>
      <c r="I8" s="11">
        <f t="shared" si="1"/>
        <v>14330</v>
      </c>
      <c r="J8" s="11">
        <f t="shared" si="1"/>
        <v>11653</v>
      </c>
      <c r="K8" s="11">
        <f t="shared" si="1"/>
        <v>10638</v>
      </c>
      <c r="L8" s="11">
        <f t="shared" si="1"/>
        <v>7975</v>
      </c>
      <c r="M8" s="11">
        <f t="shared" si="1"/>
        <v>4323</v>
      </c>
      <c r="N8" s="11">
        <f t="shared" si="1"/>
        <v>3899</v>
      </c>
      <c r="O8" s="11">
        <f t="shared" si="1"/>
        <v>119193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14816</v>
      </c>
      <c r="C9" s="11">
        <v>15249</v>
      </c>
      <c r="D9" s="11">
        <v>11392</v>
      </c>
      <c r="E9" s="11">
        <v>2225</v>
      </c>
      <c r="F9" s="11">
        <v>7760</v>
      </c>
      <c r="G9" s="11">
        <v>12360</v>
      </c>
      <c r="H9" s="11">
        <v>2550</v>
      </c>
      <c r="I9" s="11">
        <v>14329</v>
      </c>
      <c r="J9" s="11">
        <v>11653</v>
      </c>
      <c r="K9" s="11">
        <v>10628</v>
      </c>
      <c r="L9" s="11">
        <v>7975</v>
      </c>
      <c r="M9" s="11">
        <v>4320</v>
      </c>
      <c r="N9" s="11">
        <v>3899</v>
      </c>
      <c r="O9" s="11">
        <f>SUM(B9:N9)</f>
        <v>119156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23</v>
      </c>
      <c r="I10" s="13">
        <v>1</v>
      </c>
      <c r="J10" s="13">
        <v>0</v>
      </c>
      <c r="K10" s="13">
        <v>10</v>
      </c>
      <c r="L10" s="13">
        <v>0</v>
      </c>
      <c r="M10" s="13">
        <v>3</v>
      </c>
      <c r="N10" s="13">
        <v>0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276415</v>
      </c>
      <c r="C11" s="13">
        <v>194634</v>
      </c>
      <c r="D11" s="13">
        <v>210890</v>
      </c>
      <c r="E11" s="13">
        <v>45027</v>
      </c>
      <c r="F11" s="13">
        <v>149223</v>
      </c>
      <c r="G11" s="13">
        <v>253053</v>
      </c>
      <c r="H11" s="13">
        <v>37287</v>
      </c>
      <c r="I11" s="13">
        <v>186148</v>
      </c>
      <c r="J11" s="13">
        <v>176257</v>
      </c>
      <c r="K11" s="13">
        <v>255174</v>
      </c>
      <c r="L11" s="13">
        <v>189074</v>
      </c>
      <c r="M11" s="13">
        <v>90405</v>
      </c>
      <c r="N11" s="13">
        <v>57889</v>
      </c>
      <c r="O11" s="11">
        <f>SUM(B11:N11)</f>
        <v>2121476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1.369544052742134</v>
      </c>
      <c r="C15" s="19">
        <v>1.398548393729004</v>
      </c>
      <c r="D15" s="19">
        <v>1.368260104747323</v>
      </c>
      <c r="E15" s="19">
        <v>1.08957389245914</v>
      </c>
      <c r="F15" s="19">
        <v>1.764986677746292</v>
      </c>
      <c r="G15" s="19">
        <v>1.728106693468421</v>
      </c>
      <c r="H15" s="19">
        <v>1.835192420212935</v>
      </c>
      <c r="I15" s="19">
        <v>1.428182406403517</v>
      </c>
      <c r="J15" s="19">
        <v>1.419386736353065</v>
      </c>
      <c r="K15" s="19">
        <v>1.307440323714105</v>
      </c>
      <c r="L15" s="19">
        <v>1.460152106241526</v>
      </c>
      <c r="M15" s="19">
        <v>1.447011428992855</v>
      </c>
      <c r="N15" s="19">
        <v>1.359203923898352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953688.11</v>
      </c>
      <c r="C17" s="24">
        <f aca="true" t="shared" si="2" ref="C17:N17">C18+C19+C20+C21+C22+C23+C24+C25</f>
        <v>713174.6900000001</v>
      </c>
      <c r="D17" s="24">
        <f t="shared" si="2"/>
        <v>638177.59</v>
      </c>
      <c r="E17" s="24">
        <f t="shared" si="2"/>
        <v>188603.63</v>
      </c>
      <c r="F17" s="24">
        <f t="shared" si="2"/>
        <v>675436.6699999999</v>
      </c>
      <c r="G17" s="24">
        <f t="shared" si="2"/>
        <v>920055.42</v>
      </c>
      <c r="H17" s="24">
        <f t="shared" si="2"/>
        <v>192782.96000000005</v>
      </c>
      <c r="I17" s="24">
        <f t="shared" si="2"/>
        <v>689484.98</v>
      </c>
      <c r="J17" s="24">
        <f t="shared" si="2"/>
        <v>636082.34</v>
      </c>
      <c r="K17" s="24">
        <f t="shared" si="2"/>
        <v>804535.1799999999</v>
      </c>
      <c r="L17" s="24">
        <f t="shared" si="2"/>
        <v>760880.68</v>
      </c>
      <c r="M17" s="24">
        <f t="shared" si="2"/>
        <v>419937.22000000003</v>
      </c>
      <c r="N17" s="24">
        <f t="shared" si="2"/>
        <v>229501.2</v>
      </c>
      <c r="O17" s="24">
        <f>O18+O19+O20+O21+O22+O23+O24+O25</f>
        <v>7822340.67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642222.6</v>
      </c>
      <c r="C18" s="30">
        <f t="shared" si="3"/>
        <v>478008.53</v>
      </c>
      <c r="D18" s="30">
        <f t="shared" si="3"/>
        <v>443874.93</v>
      </c>
      <c r="E18" s="30">
        <f t="shared" si="3"/>
        <v>161417.56</v>
      </c>
      <c r="F18" s="30">
        <f t="shared" si="3"/>
        <v>363211.57</v>
      </c>
      <c r="G18" s="30">
        <f t="shared" si="3"/>
        <v>504815.53</v>
      </c>
      <c r="H18" s="30">
        <f t="shared" si="3"/>
        <v>101654.96</v>
      </c>
      <c r="I18" s="30">
        <f t="shared" si="3"/>
        <v>452959.99</v>
      </c>
      <c r="J18" s="30">
        <f t="shared" si="3"/>
        <v>427326.13</v>
      </c>
      <c r="K18" s="30">
        <f t="shared" si="3"/>
        <v>571788.19</v>
      </c>
      <c r="L18" s="30">
        <f t="shared" si="3"/>
        <v>482415.36</v>
      </c>
      <c r="M18" s="30">
        <f t="shared" si="3"/>
        <v>267909.73</v>
      </c>
      <c r="N18" s="30">
        <f t="shared" si="3"/>
        <v>157923.95</v>
      </c>
      <c r="O18" s="30">
        <f aca="true" t="shared" si="4" ref="O18:O25">SUM(B18:N18)</f>
        <v>5055529.03</v>
      </c>
    </row>
    <row r="19" spans="1:23" ht="18.75" customHeight="1">
      <c r="A19" s="26" t="s">
        <v>35</v>
      </c>
      <c r="B19" s="30">
        <f>IF(B15&lt;&gt;0,ROUND((B15-1)*B18,2),0)</f>
        <v>237329.54</v>
      </c>
      <c r="C19" s="30">
        <f aca="true" t="shared" si="5" ref="C19:N19">IF(C15&lt;&gt;0,ROUND((C15-1)*C18,2),0)</f>
        <v>190509.53</v>
      </c>
      <c r="D19" s="30">
        <f t="shared" si="5"/>
        <v>163461.43</v>
      </c>
      <c r="E19" s="30">
        <f t="shared" si="5"/>
        <v>14458.8</v>
      </c>
      <c r="F19" s="30">
        <f t="shared" si="5"/>
        <v>277852.01</v>
      </c>
      <c r="G19" s="30">
        <f t="shared" si="5"/>
        <v>367559.57</v>
      </c>
      <c r="H19" s="30">
        <f t="shared" si="5"/>
        <v>84901.45</v>
      </c>
      <c r="I19" s="30">
        <f t="shared" si="5"/>
        <v>193949.5</v>
      </c>
      <c r="J19" s="30">
        <f t="shared" si="5"/>
        <v>179214.91</v>
      </c>
      <c r="K19" s="30">
        <f t="shared" si="5"/>
        <v>175790.75</v>
      </c>
      <c r="L19" s="30">
        <f t="shared" si="5"/>
        <v>221984.44</v>
      </c>
      <c r="M19" s="30">
        <f t="shared" si="5"/>
        <v>119758.71</v>
      </c>
      <c r="N19" s="30">
        <f t="shared" si="5"/>
        <v>56726.9</v>
      </c>
      <c r="O19" s="30">
        <f t="shared" si="4"/>
        <v>2283497.54</v>
      </c>
      <c r="W19" s="60"/>
    </row>
    <row r="20" spans="1:15" ht="18.75" customHeight="1">
      <c r="A20" s="26" t="s">
        <v>36</v>
      </c>
      <c r="B20" s="30">
        <v>37045.53</v>
      </c>
      <c r="C20" s="30">
        <v>26897.02</v>
      </c>
      <c r="D20" s="30">
        <v>18249.44</v>
      </c>
      <c r="E20" s="30">
        <v>7221.01</v>
      </c>
      <c r="F20" s="30">
        <v>19679.75</v>
      </c>
      <c r="G20" s="30">
        <v>27270.07</v>
      </c>
      <c r="H20" s="30">
        <v>3816.64</v>
      </c>
      <c r="I20" s="30">
        <v>17709.28</v>
      </c>
      <c r="J20" s="30">
        <v>23802.95</v>
      </c>
      <c r="K20" s="30">
        <v>32662.71</v>
      </c>
      <c r="L20" s="30">
        <v>32202.36</v>
      </c>
      <c r="M20" s="30">
        <v>14052.46</v>
      </c>
      <c r="N20" s="30">
        <v>8502.99</v>
      </c>
      <c r="O20" s="30">
        <f t="shared" si="4"/>
        <v>269112.21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-2190.08</v>
      </c>
      <c r="E23" s="30">
        <v>-425.64</v>
      </c>
      <c r="F23" s="30">
        <v>-461.04</v>
      </c>
      <c r="G23" s="30">
        <v>0</v>
      </c>
      <c r="H23" s="30">
        <v>-803.9</v>
      </c>
      <c r="I23" s="30">
        <v>-225.48</v>
      </c>
      <c r="J23" s="30">
        <v>-2895.22</v>
      </c>
      <c r="K23" s="30">
        <v>-604.71</v>
      </c>
      <c r="L23" s="30">
        <v>-524.58</v>
      </c>
      <c r="M23" s="30">
        <v>0</v>
      </c>
      <c r="N23" s="30">
        <v>0</v>
      </c>
      <c r="O23" s="30">
        <f t="shared" si="4"/>
        <v>-8130.649999999999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66298.09999999995</v>
      </c>
      <c r="C27" s="30">
        <f>+C28+C30+C42+C43+C46-C47</f>
        <v>-16852.500000000036</v>
      </c>
      <c r="D27" s="30">
        <f t="shared" si="6"/>
        <v>187584.88</v>
      </c>
      <c r="E27" s="30">
        <f t="shared" si="6"/>
        <v>225801.28</v>
      </c>
      <c r="F27" s="30">
        <f t="shared" si="6"/>
        <v>307842.77</v>
      </c>
      <c r="G27" s="30">
        <f t="shared" si="6"/>
        <v>830679.9199999999</v>
      </c>
      <c r="H27" s="30">
        <f t="shared" si="6"/>
        <v>37364.770000000004</v>
      </c>
      <c r="I27" s="30">
        <f t="shared" si="6"/>
        <v>797348.0800000001</v>
      </c>
      <c r="J27" s="30">
        <f t="shared" si="6"/>
        <v>741729.6600000001</v>
      </c>
      <c r="K27" s="30">
        <f t="shared" si="6"/>
        <v>1164337.4500000002</v>
      </c>
      <c r="L27" s="30">
        <f t="shared" si="6"/>
        <v>1082136.05</v>
      </c>
      <c r="M27" s="30">
        <f t="shared" si="6"/>
        <v>333955.9000000001</v>
      </c>
      <c r="N27" s="30">
        <f t="shared" si="6"/>
        <v>37312.26000000001</v>
      </c>
      <c r="O27" s="30">
        <f t="shared" si="6"/>
        <v>5795538.620000001</v>
      </c>
    </row>
    <row r="28" spans="1:15" ht="18.75" customHeight="1">
      <c r="A28" s="26" t="s">
        <v>40</v>
      </c>
      <c r="B28" s="31">
        <f>+B29</f>
        <v>-65190.4</v>
      </c>
      <c r="C28" s="31">
        <f>+C29</f>
        <v>-67095.6</v>
      </c>
      <c r="D28" s="31">
        <f aca="true" t="shared" si="7" ref="D28:O28">+D29</f>
        <v>-50124.8</v>
      </c>
      <c r="E28" s="31">
        <f t="shared" si="7"/>
        <v>-9790</v>
      </c>
      <c r="F28" s="31">
        <f t="shared" si="7"/>
        <v>-34144</v>
      </c>
      <c r="G28" s="31">
        <f t="shared" si="7"/>
        <v>-54384</v>
      </c>
      <c r="H28" s="31">
        <f t="shared" si="7"/>
        <v>-11220</v>
      </c>
      <c r="I28" s="31">
        <f t="shared" si="7"/>
        <v>-63047.6</v>
      </c>
      <c r="J28" s="31">
        <f t="shared" si="7"/>
        <v>-51273.2</v>
      </c>
      <c r="K28" s="31">
        <f t="shared" si="7"/>
        <v>-46763.2</v>
      </c>
      <c r="L28" s="31">
        <f t="shared" si="7"/>
        <v>-35090</v>
      </c>
      <c r="M28" s="31">
        <f t="shared" si="7"/>
        <v>-19008</v>
      </c>
      <c r="N28" s="31">
        <f t="shared" si="7"/>
        <v>-17155.6</v>
      </c>
      <c r="O28" s="31">
        <f t="shared" si="7"/>
        <v>-524286.39999999997</v>
      </c>
    </row>
    <row r="29" spans="1:26" ht="18.75" customHeight="1">
      <c r="A29" s="27" t="s">
        <v>41</v>
      </c>
      <c r="B29" s="16">
        <f>ROUND((-B9)*$G$3,2)</f>
        <v>-65190.4</v>
      </c>
      <c r="C29" s="16">
        <f aca="true" t="shared" si="8" ref="C29:N29">ROUND((-C9)*$G$3,2)</f>
        <v>-67095.6</v>
      </c>
      <c r="D29" s="16">
        <f t="shared" si="8"/>
        <v>-50124.8</v>
      </c>
      <c r="E29" s="16">
        <f t="shared" si="8"/>
        <v>-9790</v>
      </c>
      <c r="F29" s="16">
        <f t="shared" si="8"/>
        <v>-34144</v>
      </c>
      <c r="G29" s="16">
        <f t="shared" si="8"/>
        <v>-54384</v>
      </c>
      <c r="H29" s="16">
        <f t="shared" si="8"/>
        <v>-11220</v>
      </c>
      <c r="I29" s="16">
        <f t="shared" si="8"/>
        <v>-63047.6</v>
      </c>
      <c r="J29" s="16">
        <f t="shared" si="8"/>
        <v>-51273.2</v>
      </c>
      <c r="K29" s="16">
        <f t="shared" si="8"/>
        <v>-46763.2</v>
      </c>
      <c r="L29" s="16">
        <f t="shared" si="8"/>
        <v>-35090</v>
      </c>
      <c r="M29" s="16">
        <f t="shared" si="8"/>
        <v>-19008</v>
      </c>
      <c r="N29" s="16">
        <f t="shared" si="8"/>
        <v>-17155.6</v>
      </c>
      <c r="O29" s="32">
        <f aca="true" t="shared" si="9" ref="O29:O47">SUM(B29:N29)</f>
        <v>-524286.39999999997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-18782.07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-18782.07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-18782.07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-18782.07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77</v>
      </c>
      <c r="B42" s="35">
        <v>0</v>
      </c>
      <c r="C42" s="35">
        <v>0</v>
      </c>
      <c r="D42" s="35">
        <v>191800.98</v>
      </c>
      <c r="E42" s="35">
        <v>209172.97999999998</v>
      </c>
      <c r="F42" s="35">
        <v>291136.17000000004</v>
      </c>
      <c r="G42" s="35">
        <v>741152.1</v>
      </c>
      <c r="H42" s="35">
        <v>48285.04</v>
      </c>
      <c r="I42" s="35">
        <v>766860.78</v>
      </c>
      <c r="J42" s="35">
        <v>754999.16</v>
      </c>
      <c r="K42" s="35">
        <v>1127406.6500000001</v>
      </c>
      <c r="L42" s="35">
        <v>1030921.4500000001</v>
      </c>
      <c r="M42" s="35">
        <v>290414.50000000006</v>
      </c>
      <c r="N42" s="35">
        <v>33554.86000000001</v>
      </c>
      <c r="O42" s="33">
        <f>SUM(B42:N42)</f>
        <v>5485704.670000001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74</v>
      </c>
      <c r="B43" s="35">
        <v>131488.49999999994</v>
      </c>
      <c r="C43" s="35">
        <v>50243.09999999997</v>
      </c>
      <c r="D43" s="35">
        <v>45908.7</v>
      </c>
      <c r="E43" s="35">
        <v>26418.30000000001</v>
      </c>
      <c r="F43" s="35">
        <v>50850.59999999997</v>
      </c>
      <c r="G43" s="35">
        <v>143911.81999999998</v>
      </c>
      <c r="H43" s="35">
        <v>19081.8</v>
      </c>
      <c r="I43" s="35">
        <v>93534.9</v>
      </c>
      <c r="J43" s="35">
        <v>38003.70000000002</v>
      </c>
      <c r="K43" s="35">
        <v>83694.00000000004</v>
      </c>
      <c r="L43" s="35">
        <v>86304.60000000005</v>
      </c>
      <c r="M43" s="35">
        <v>62549.400000000045</v>
      </c>
      <c r="N43" s="35">
        <v>20912.999999999996</v>
      </c>
      <c r="O43" s="33">
        <f>SUM(B43:N43)</f>
        <v>852902.42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52</v>
      </c>
      <c r="B45" s="36">
        <f aca="true" t="shared" si="11" ref="B45:N45">+B17+B27</f>
        <v>1019986.21</v>
      </c>
      <c r="C45" s="36">
        <f t="shared" si="11"/>
        <v>696322.1900000001</v>
      </c>
      <c r="D45" s="36">
        <f t="shared" si="11"/>
        <v>825762.47</v>
      </c>
      <c r="E45" s="36">
        <f t="shared" si="11"/>
        <v>414404.91000000003</v>
      </c>
      <c r="F45" s="36">
        <f t="shared" si="11"/>
        <v>983279.44</v>
      </c>
      <c r="G45" s="36">
        <f t="shared" si="11"/>
        <v>1750735.3399999999</v>
      </c>
      <c r="H45" s="36">
        <f t="shared" si="11"/>
        <v>230147.73000000004</v>
      </c>
      <c r="I45" s="36">
        <f t="shared" si="11"/>
        <v>1486833.06</v>
      </c>
      <c r="J45" s="36">
        <f t="shared" si="11"/>
        <v>1377812</v>
      </c>
      <c r="K45" s="36">
        <f t="shared" si="11"/>
        <v>1968872.6300000001</v>
      </c>
      <c r="L45" s="36">
        <f t="shared" si="11"/>
        <v>1843016.73</v>
      </c>
      <c r="M45" s="36">
        <f t="shared" si="11"/>
        <v>753893.1200000001</v>
      </c>
      <c r="N45" s="36">
        <f t="shared" si="11"/>
        <v>266813.46</v>
      </c>
      <c r="O45" s="36">
        <f>SUM(B45:N45)</f>
        <v>13617879.290000003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53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55</v>
      </c>
      <c r="B51" s="51">
        <f aca="true" t="shared" si="12" ref="B51:O51">SUM(B52:B62)</f>
        <v>1019986.21</v>
      </c>
      <c r="C51" s="51">
        <f t="shared" si="12"/>
        <v>696322.2</v>
      </c>
      <c r="D51" s="51">
        <f t="shared" si="12"/>
        <v>825762.46</v>
      </c>
      <c r="E51" s="51">
        <f t="shared" si="12"/>
        <v>414404.91000000003</v>
      </c>
      <c r="F51" s="51">
        <f t="shared" si="12"/>
        <v>983279.4400000001</v>
      </c>
      <c r="G51" s="51">
        <f t="shared" si="12"/>
        <v>1750735.33</v>
      </c>
      <c r="H51" s="51">
        <f t="shared" si="12"/>
        <v>230147.72999999998</v>
      </c>
      <c r="I51" s="51">
        <f t="shared" si="12"/>
        <v>1486833.07</v>
      </c>
      <c r="J51" s="51">
        <f t="shared" si="12"/>
        <v>1377812</v>
      </c>
      <c r="K51" s="51">
        <f t="shared" si="12"/>
        <v>1968872.6300000001</v>
      </c>
      <c r="L51" s="51">
        <f t="shared" si="12"/>
        <v>1843016.74</v>
      </c>
      <c r="M51" s="51">
        <f t="shared" si="12"/>
        <v>753893.1200000001</v>
      </c>
      <c r="N51" s="51">
        <f t="shared" si="12"/>
        <v>266813.46</v>
      </c>
      <c r="O51" s="36">
        <f t="shared" si="12"/>
        <v>13617879.3</v>
      </c>
      <c r="Q51" s="43"/>
    </row>
    <row r="52" spans="1:18" ht="18.75" customHeight="1">
      <c r="A52" s="26" t="s">
        <v>56</v>
      </c>
      <c r="B52" s="51">
        <v>865302.4099999999</v>
      </c>
      <c r="C52" s="51">
        <v>522796.66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1388099.0699999998</v>
      </c>
      <c r="P52"/>
      <c r="Q52"/>
      <c r="R52" s="43"/>
    </row>
    <row r="53" spans="1:16" ht="18.75" customHeight="1">
      <c r="A53" s="26" t="s">
        <v>57</v>
      </c>
      <c r="B53" s="51">
        <v>154683.8</v>
      </c>
      <c r="C53" s="51">
        <v>173525.54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328209.33999999997</v>
      </c>
      <c r="P53"/>
    </row>
    <row r="54" spans="1:17" ht="18.75" customHeight="1">
      <c r="A54" s="26" t="s">
        <v>58</v>
      </c>
      <c r="B54" s="52">
        <v>0</v>
      </c>
      <c r="C54" s="52">
        <v>0</v>
      </c>
      <c r="D54" s="31">
        <v>825762.46</v>
      </c>
      <c r="E54" s="52">
        <v>0</v>
      </c>
      <c r="F54" s="52">
        <v>0</v>
      </c>
      <c r="G54" s="52">
        <v>0</v>
      </c>
      <c r="H54" s="51">
        <v>230147.72999999998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1055910.19</v>
      </c>
      <c r="Q54"/>
    </row>
    <row r="55" spans="1:18" ht="18.75" customHeight="1">
      <c r="A55" s="26" t="s">
        <v>59</v>
      </c>
      <c r="B55" s="52">
        <v>0</v>
      </c>
      <c r="C55" s="52">
        <v>0</v>
      </c>
      <c r="D55" s="52">
        <v>0</v>
      </c>
      <c r="E55" s="31">
        <v>414404.91000000003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414404.91000000003</v>
      </c>
      <c r="R55"/>
    </row>
    <row r="56" spans="1:19" ht="18.75" customHeight="1">
      <c r="A56" s="26" t="s">
        <v>60</v>
      </c>
      <c r="B56" s="52">
        <v>0</v>
      </c>
      <c r="C56" s="52">
        <v>0</v>
      </c>
      <c r="D56" s="52">
        <v>0</v>
      </c>
      <c r="E56" s="52">
        <v>0</v>
      </c>
      <c r="F56" s="31">
        <v>983279.4400000001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983279.4400000001</v>
      </c>
      <c r="S56"/>
    </row>
    <row r="57" spans="1:20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1750735.33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1750735.33</v>
      </c>
      <c r="T57"/>
    </row>
    <row r="58" spans="1:21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1486833.07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1486833.07</v>
      </c>
      <c r="U58"/>
    </row>
    <row r="59" spans="1:22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1377812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1377812</v>
      </c>
      <c r="V59"/>
    </row>
    <row r="60" spans="1:23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1968872.6300000001</v>
      </c>
      <c r="L60" s="31">
        <v>1843016.74</v>
      </c>
      <c r="M60" s="52">
        <v>0</v>
      </c>
      <c r="N60" s="52">
        <v>0</v>
      </c>
      <c r="O60" s="36">
        <f t="shared" si="13"/>
        <v>3811889.37</v>
      </c>
      <c r="P60"/>
      <c r="W60"/>
    </row>
    <row r="61" spans="1:25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753893.1200000001</v>
      </c>
      <c r="N61" s="52">
        <v>0</v>
      </c>
      <c r="O61" s="36">
        <f t="shared" si="13"/>
        <v>753893.1200000001</v>
      </c>
      <c r="R61"/>
      <c r="Y61"/>
    </row>
    <row r="62" spans="1:26" ht="18.75" customHeight="1">
      <c r="A62" s="38" t="s">
        <v>66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266813.46</v>
      </c>
      <c r="O62" s="55">
        <f t="shared" si="13"/>
        <v>266813.46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5" t="s">
        <v>75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4" ht="13.5">
      <c r="B67" s="66"/>
      <c r="C67"/>
      <c r="D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2021-08-06T18:32:16Z</dcterms:modified>
  <cp:category/>
  <cp:version/>
  <cp:contentType/>
  <cp:contentStatus/>
</cp:coreProperties>
</file>