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<sst xmlns="http://schemas.openxmlformats.org/spreadsheetml/2006/main" count="80" uniqueCount="77">
  <si>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</si>
  <si>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</si>
  <si>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</si>
  <si>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</si>
  <si>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</si>
  <si>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</si>
  <si>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</si>
  <si>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</si>
  <si>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</si>
  <si>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</si>
  <si>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</si>
  <si>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</si>
  <si>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</si>
  <si>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</si>
  <si>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</si>
  <si>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</si>
  <si>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</si>
  <si>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</si>
  <si>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</si>
  <si>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</si>
  <si>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</si>
  <si>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</si>
  <si>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</si>
  <si>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</si>
  <si>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</si>
  <si>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</si>
  <si>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</si>
  <si>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</si>
  <si>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</si>
  <si>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</si>
  <si>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</si>
  <si>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</si>
  <si>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</si>
  <si>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</si>
  <si>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</si>
  <si>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</si>
  <si>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</si>
  <si>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</si>
  <si>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</si>
  <si>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</si>
  <si>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</si>
  <si>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</si>
  <si>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</si>
  <si>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</si>
  <si>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</si>
  <si>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</si>
  <si>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</si>
  <si>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</si>
  <si>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</si>
  <si>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</si>
  <si>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</si>
  <si>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</si>
  <si>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</si>
  <si>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</si>
  <si>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</si>
  <si>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</si>
  <si>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</si>
  <si>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</si>
  <si>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</si>
  <si>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</si>
  <si>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</si>
  <si>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</si>
  <si>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</si>
  <si>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</si>
  <si>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</si>
  <si>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</si>
  <si>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</si>
  <si>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</si>
  <si>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</si>
  <si>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</si>
  <si>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</si>
  <si>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</si>
  <si>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</si>
  <si>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28/07/21 - VENCIMENTO 04/08/21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</si>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</sst>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259688</v>
      </c>
      <c r="C7" s="9">
        <f t="shared" si="0"/>
        <v>187987</v>
      </c>
      <c r="D7" s="9">
        <f t="shared" si="0"/>
        <v>206643</v>
      </c>
      <c r="E7" s="9">
        <f t="shared" si="0"/>
        <v>43705</v>
      </c>
      <c r="F7" s="9">
        <f t="shared" si="0"/>
        <v>135543</v>
      </c>
      <c r="G7" s="9">
        <f t="shared" si="0"/>
        <v>242584</v>
      </c>
      <c r="H7" s="9">
        <f t="shared" si="0"/>
        <v>37156</v>
      </c>
      <c r="I7" s="9">
        <f t="shared" si="0"/>
        <v>183451</v>
      </c>
      <c r="J7" s="9">
        <f t="shared" si="0"/>
        <v>171535</v>
      </c>
      <c r="K7" s="9">
        <f t="shared" si="0"/>
        <v>250813</v>
      </c>
      <c r="L7" s="9">
        <f t="shared" si="0"/>
        <v>185661</v>
      </c>
      <c r="M7" s="9">
        <f t="shared" si="0"/>
        <v>88613</v>
      </c>
      <c r="N7" s="9">
        <f t="shared" si="0"/>
        <v>57163</v>
      </c>
      <c r="O7" s="9">
        <f t="shared" si="0"/>
        <v>2050542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12055</v>
      </c>
      <c r="C8" s="11">
        <f t="shared" si="1"/>
        <v>12629</v>
      </c>
      <c r="D8" s="11">
        <f t="shared" si="1"/>
        <v>9104</v>
      </c>
      <c r="E8" s="11">
        <f t="shared" si="1"/>
        <v>1799</v>
      </c>
      <c r="F8" s="11">
        <f t="shared" si="1"/>
        <v>5781</v>
      </c>
      <c r="G8" s="11">
        <f t="shared" si="1"/>
        <v>10329</v>
      </c>
      <c r="H8" s="11">
        <f t="shared" si="1"/>
        <v>2156</v>
      </c>
      <c r="I8" s="11">
        <f t="shared" si="1"/>
        <v>11964</v>
      </c>
      <c r="J8" s="11">
        <f t="shared" si="1"/>
        <v>9822</v>
      </c>
      <c r="K8" s="11">
        <f t="shared" si="1"/>
        <v>9133</v>
      </c>
      <c r="L8" s="11">
        <f t="shared" si="1"/>
        <v>6827</v>
      </c>
      <c r="M8" s="11">
        <f t="shared" si="1"/>
        <v>3798</v>
      </c>
      <c r="N8" s="11">
        <f t="shared" si="1"/>
        <v>3427</v>
      </c>
      <c r="O8" s="11">
        <f t="shared" si="1"/>
        <v>98824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12055</v>
      </c>
      <c r="C9" s="11">
        <v>12629</v>
      </c>
      <c r="D9" s="11">
        <v>9104</v>
      </c>
      <c r="E9" s="11">
        <v>1799</v>
      </c>
      <c r="F9" s="11">
        <v>5781</v>
      </c>
      <c r="G9" s="11">
        <v>10329</v>
      </c>
      <c r="H9" s="11">
        <v>2144</v>
      </c>
      <c r="I9" s="11">
        <v>11963</v>
      </c>
      <c r="J9" s="11">
        <v>9822</v>
      </c>
      <c r="K9" s="11">
        <v>9123</v>
      </c>
      <c r="L9" s="11">
        <v>6827</v>
      </c>
      <c r="M9" s="11">
        <v>3795</v>
      </c>
      <c r="N9" s="11">
        <v>3427</v>
      </c>
      <c r="O9" s="11">
        <f>SUM(B9:N9)</f>
        <v>98798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</v>
      </c>
      <c r="I10" s="13">
        <v>1</v>
      </c>
      <c r="J10" s="13">
        <v>0</v>
      </c>
      <c r="K10" s="13">
        <v>10</v>
      </c>
      <c r="L10" s="13">
        <v>0</v>
      </c>
      <c r="M10" s="13">
        <v>3</v>
      </c>
      <c r="N10" s="13">
        <v>0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247633</v>
      </c>
      <c r="C11" s="13">
        <v>175358</v>
      </c>
      <c r="D11" s="13">
        <v>197539</v>
      </c>
      <c r="E11" s="13">
        <v>41906</v>
      </c>
      <c r="F11" s="13">
        <v>129762</v>
      </c>
      <c r="G11" s="13">
        <v>232255</v>
      </c>
      <c r="H11" s="13">
        <v>35000</v>
      </c>
      <c r="I11" s="13">
        <v>171487</v>
      </c>
      <c r="J11" s="13">
        <v>161713</v>
      </c>
      <c r="K11" s="13">
        <v>241680</v>
      </c>
      <c r="L11" s="13">
        <v>178834</v>
      </c>
      <c r="M11" s="13">
        <v>84815</v>
      </c>
      <c r="N11" s="13">
        <v>53736</v>
      </c>
      <c r="O11" s="11">
        <f>SUM(B11:N11)</f>
        <v>1951718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1.495997338541381</v>
      </c>
      <c r="C15" s="19">
        <v>1.518843799634169</v>
      </c>
      <c r="D15" s="19">
        <v>1.428590165025683</v>
      </c>
      <c r="E15" s="19">
        <v>1.180625456999319</v>
      </c>
      <c r="F15" s="19">
        <v>1.987849473337224</v>
      </c>
      <c r="G15" s="19">
        <v>1.848277559089199</v>
      </c>
      <c r="H15" s="19">
        <v>1.894119511862724</v>
      </c>
      <c r="I15" s="19">
        <v>1.55778997499618</v>
      </c>
      <c r="J15" s="19">
        <v>1.5048235779563</v>
      </c>
      <c r="K15" s="19">
        <v>1.360392854372771</v>
      </c>
      <c r="L15" s="19">
        <v>1.51373204281852</v>
      </c>
      <c r="M15" s="19">
        <v>1.531149859014335</v>
      </c>
      <c r="N15" s="19">
        <v>1.449602496208282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930808.79</v>
      </c>
      <c r="C17" s="24">
        <f aca="true" t="shared" si="2" ref="C17:N17">C18+C19+C20+C21+C22+C23+C24+C25</f>
        <v>694906.58</v>
      </c>
      <c r="D17" s="24">
        <f t="shared" si="2"/>
        <v>619609.1799999999</v>
      </c>
      <c r="E17" s="24">
        <f t="shared" si="2"/>
        <v>189342.2</v>
      </c>
      <c r="F17" s="24">
        <f t="shared" si="2"/>
        <v>657897.9599999998</v>
      </c>
      <c r="G17" s="24">
        <f t="shared" si="2"/>
        <v>900852.8800000001</v>
      </c>
      <c r="H17" s="24">
        <f t="shared" si="2"/>
        <v>185442.71000000002</v>
      </c>
      <c r="I17" s="24">
        <f t="shared" si="2"/>
        <v>688030.4199999999</v>
      </c>
      <c r="J17" s="24">
        <f t="shared" si="2"/>
        <v>616039.24</v>
      </c>
      <c r="K17" s="24">
        <f t="shared" si="2"/>
        <v>790716.99</v>
      </c>
      <c r="L17" s="24">
        <f t="shared" si="2"/>
        <v>743692.45</v>
      </c>
      <c r="M17" s="24">
        <f t="shared" si="2"/>
        <v>415619.12</v>
      </c>
      <c r="N17" s="24">
        <f t="shared" si="2"/>
        <v>226505.21000000002</v>
      </c>
      <c r="O17" s="24">
        <f>O18+O19+O20+O21+O22+O23+O24+O25</f>
        <v>7659463.73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572663.98</v>
      </c>
      <c r="C18" s="30">
        <f t="shared" si="3"/>
        <v>428140.39</v>
      </c>
      <c r="D18" s="30">
        <f t="shared" si="3"/>
        <v>412645.41</v>
      </c>
      <c r="E18" s="30">
        <f t="shared" si="3"/>
        <v>149300.65</v>
      </c>
      <c r="F18" s="30">
        <f t="shared" si="3"/>
        <v>313605.84</v>
      </c>
      <c r="G18" s="30">
        <f t="shared" si="3"/>
        <v>461394.77</v>
      </c>
      <c r="H18" s="30">
        <f t="shared" si="3"/>
        <v>94758.95</v>
      </c>
      <c r="I18" s="30">
        <f t="shared" si="3"/>
        <v>414489.19</v>
      </c>
      <c r="J18" s="30">
        <f t="shared" si="3"/>
        <v>390087.74</v>
      </c>
      <c r="K18" s="30">
        <f t="shared" si="3"/>
        <v>539523.84</v>
      </c>
      <c r="L18" s="30">
        <f t="shared" si="3"/>
        <v>454535.26</v>
      </c>
      <c r="M18" s="30">
        <f t="shared" si="3"/>
        <v>250615.29</v>
      </c>
      <c r="N18" s="30">
        <f t="shared" si="3"/>
        <v>146102.91</v>
      </c>
      <c r="O18" s="30">
        <f aca="true" t="shared" si="4" ref="O18:O25">SUM(B18:N18)</f>
        <v>4627864.22</v>
      </c>
    </row>
    <row r="19" spans="1:23" ht="18.75" customHeight="1">
      <c r="A19" s="26" t="s">
        <v>35</v>
      </c>
      <c r="B19" s="30">
        <f>IF(B15&lt;&gt;0,ROUND((B15-1)*B18,2),0)</f>
        <v>284039.81</v>
      </c>
      <c r="C19" s="30">
        <f aca="true" t="shared" si="5" ref="C19:N19">IF(C15&lt;&gt;0,ROUND((C15-1)*C18,2),0)</f>
        <v>222137.99</v>
      </c>
      <c r="D19" s="30">
        <f t="shared" si="5"/>
        <v>176855.76</v>
      </c>
      <c r="E19" s="30">
        <f t="shared" si="5"/>
        <v>26967.5</v>
      </c>
      <c r="F19" s="30">
        <f t="shared" si="5"/>
        <v>309795.36</v>
      </c>
      <c r="G19" s="30">
        <f t="shared" si="5"/>
        <v>391390.83</v>
      </c>
      <c r="H19" s="30">
        <f t="shared" si="5"/>
        <v>84725.83</v>
      </c>
      <c r="I19" s="30">
        <f t="shared" si="5"/>
        <v>231197.91</v>
      </c>
      <c r="J19" s="30">
        <f t="shared" si="5"/>
        <v>196925.49</v>
      </c>
      <c r="K19" s="30">
        <f t="shared" si="5"/>
        <v>194440.54</v>
      </c>
      <c r="L19" s="30">
        <f t="shared" si="5"/>
        <v>233509.33</v>
      </c>
      <c r="M19" s="30">
        <f t="shared" si="5"/>
        <v>133114.28</v>
      </c>
      <c r="N19" s="30">
        <f t="shared" si="5"/>
        <v>65688.23</v>
      </c>
      <c r="O19" s="30">
        <f t="shared" si="4"/>
        <v>2550788.86</v>
      </c>
      <c r="W19" s="62"/>
    </row>
    <row r="20" spans="1:15" ht="18.75" customHeight="1">
      <c r="A20" s="26" t="s">
        <v>36</v>
      </c>
      <c r="B20" s="30">
        <v>37014.56</v>
      </c>
      <c r="C20" s="30">
        <v>26868.59</v>
      </c>
      <c r="D20" s="30">
        <v>17742.78</v>
      </c>
      <c r="E20" s="30">
        <v>7284.03</v>
      </c>
      <c r="F20" s="30">
        <v>19572.9</v>
      </c>
      <c r="G20" s="30">
        <v>27657.03</v>
      </c>
      <c r="H20" s="30">
        <v>3708.8</v>
      </c>
      <c r="I20" s="30">
        <v>17251.63</v>
      </c>
      <c r="J20" s="30">
        <v>23592.42</v>
      </c>
      <c r="K20" s="30">
        <v>32459.08</v>
      </c>
      <c r="L20" s="30">
        <v>31594.16</v>
      </c>
      <c r="M20" s="30">
        <v>13673.23</v>
      </c>
      <c r="N20" s="30">
        <v>8366.71</v>
      </c>
      <c r="O20" s="30">
        <f t="shared" si="4"/>
        <v>266785.92000000004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-2416.64</v>
      </c>
      <c r="E23" s="30">
        <v>-141.88</v>
      </c>
      <c r="F23" s="30">
        <v>-230.52</v>
      </c>
      <c r="G23" s="30">
        <v>0</v>
      </c>
      <c r="H23" s="30">
        <v>-964.68</v>
      </c>
      <c r="I23" s="30">
        <v>0</v>
      </c>
      <c r="J23" s="30">
        <v>-3199.98</v>
      </c>
      <c r="K23" s="30">
        <v>-604.71</v>
      </c>
      <c r="L23" s="30">
        <v>-749.4</v>
      </c>
      <c r="M23" s="30">
        <v>0</v>
      </c>
      <c r="N23" s="30">
        <v>0</v>
      </c>
      <c r="O23" s="30">
        <f t="shared" si="4"/>
        <v>-8307.81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14667.37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222792.8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-53042</v>
      </c>
      <c r="C27" s="30">
        <f>+C28+C30+C42+C43+C46-C47</f>
        <v>-55567.6</v>
      </c>
      <c r="D27" s="30">
        <f t="shared" si="6"/>
        <v>-43060.72</v>
      </c>
      <c r="E27" s="30">
        <f t="shared" si="6"/>
        <v>-7915.6</v>
      </c>
      <c r="F27" s="30">
        <f t="shared" si="6"/>
        <v>-25436.4</v>
      </c>
      <c r="G27" s="30">
        <f t="shared" si="6"/>
        <v>-45447.6</v>
      </c>
      <c r="H27" s="30">
        <f t="shared" si="6"/>
        <v>-28384.04</v>
      </c>
      <c r="I27" s="30">
        <f t="shared" si="6"/>
        <v>-52637.2</v>
      </c>
      <c r="J27" s="30">
        <f t="shared" si="6"/>
        <v>-43216.8</v>
      </c>
      <c r="K27" s="30">
        <f t="shared" si="6"/>
        <v>-40141.2</v>
      </c>
      <c r="L27" s="30">
        <f t="shared" si="6"/>
        <v>-30038.8</v>
      </c>
      <c r="M27" s="30">
        <f t="shared" si="6"/>
        <v>-16698</v>
      </c>
      <c r="N27" s="30">
        <f t="shared" si="6"/>
        <v>-15078.8</v>
      </c>
      <c r="O27" s="30">
        <f t="shared" si="6"/>
        <v>-456664.76</v>
      </c>
    </row>
    <row r="28" spans="1:15" ht="18.75" customHeight="1">
      <c r="A28" s="26" t="s">
        <v>40</v>
      </c>
      <c r="B28" s="31">
        <f>+B29</f>
        <v>-53042</v>
      </c>
      <c r="C28" s="31">
        <f>+C29</f>
        <v>-55567.6</v>
      </c>
      <c r="D28" s="31">
        <f aca="true" t="shared" si="7" ref="D28:O28">+D29</f>
        <v>-40057.6</v>
      </c>
      <c r="E28" s="31">
        <f t="shared" si="7"/>
        <v>-7915.6</v>
      </c>
      <c r="F28" s="31">
        <f t="shared" si="7"/>
        <v>-25436.4</v>
      </c>
      <c r="G28" s="31">
        <f t="shared" si="7"/>
        <v>-45447.6</v>
      </c>
      <c r="H28" s="31">
        <f t="shared" si="7"/>
        <v>-9433.6</v>
      </c>
      <c r="I28" s="31">
        <f t="shared" si="7"/>
        <v>-52637.2</v>
      </c>
      <c r="J28" s="31">
        <f t="shared" si="7"/>
        <v>-43216.8</v>
      </c>
      <c r="K28" s="31">
        <f t="shared" si="7"/>
        <v>-40141.2</v>
      </c>
      <c r="L28" s="31">
        <f t="shared" si="7"/>
        <v>-30038.8</v>
      </c>
      <c r="M28" s="31">
        <f t="shared" si="7"/>
        <v>-16698</v>
      </c>
      <c r="N28" s="31">
        <f t="shared" si="7"/>
        <v>-15078.8</v>
      </c>
      <c r="O28" s="31">
        <f t="shared" si="7"/>
        <v>-434711.2</v>
      </c>
    </row>
    <row r="29" spans="1:26" ht="18.75" customHeight="1">
      <c r="A29" s="27" t="s">
        <v>41</v>
      </c>
      <c r="B29" s="16">
        <f>ROUND((-B9)*$G$3,2)</f>
        <v>-53042</v>
      </c>
      <c r="C29" s="16">
        <f aca="true" t="shared" si="8" ref="C29:N29">ROUND((-C9)*$G$3,2)</f>
        <v>-55567.6</v>
      </c>
      <c r="D29" s="16">
        <f t="shared" si="8"/>
        <v>-40057.6</v>
      </c>
      <c r="E29" s="16">
        <f t="shared" si="8"/>
        <v>-7915.6</v>
      </c>
      <c r="F29" s="16">
        <f t="shared" si="8"/>
        <v>-25436.4</v>
      </c>
      <c r="G29" s="16">
        <f t="shared" si="8"/>
        <v>-45447.6</v>
      </c>
      <c r="H29" s="16">
        <f t="shared" si="8"/>
        <v>-9433.6</v>
      </c>
      <c r="I29" s="16">
        <f t="shared" si="8"/>
        <v>-52637.2</v>
      </c>
      <c r="J29" s="16">
        <f t="shared" si="8"/>
        <v>-43216.8</v>
      </c>
      <c r="K29" s="16">
        <f t="shared" si="8"/>
        <v>-40141.2</v>
      </c>
      <c r="L29" s="16">
        <f t="shared" si="8"/>
        <v>-30038.8</v>
      </c>
      <c r="M29" s="16">
        <f t="shared" si="8"/>
        <v>-16698</v>
      </c>
      <c r="N29" s="16">
        <f t="shared" si="8"/>
        <v>-15078.8</v>
      </c>
      <c r="O29" s="32">
        <f aca="true" t="shared" si="9" ref="O29:O47">SUM(B29:N29)</f>
        <v>-434711.2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-18048.04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-18048.04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-18048.04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-18048.04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-3003.12</v>
      </c>
      <c r="E42" s="35">
        <v>0</v>
      </c>
      <c r="F42" s="35">
        <v>0</v>
      </c>
      <c r="G42" s="35">
        <v>0</v>
      </c>
      <c r="H42" s="35">
        <v>-902.4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-3905.52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877766.79</v>
      </c>
      <c r="C45" s="36">
        <f t="shared" si="11"/>
        <v>639338.98</v>
      </c>
      <c r="D45" s="36">
        <f t="shared" si="11"/>
        <v>576548.46</v>
      </c>
      <c r="E45" s="36">
        <f t="shared" si="11"/>
        <v>181426.6</v>
      </c>
      <c r="F45" s="36">
        <f t="shared" si="11"/>
        <v>632461.5599999998</v>
      </c>
      <c r="G45" s="36">
        <f t="shared" si="11"/>
        <v>855405.2800000001</v>
      </c>
      <c r="H45" s="36">
        <f t="shared" si="11"/>
        <v>157058.67</v>
      </c>
      <c r="I45" s="36">
        <f t="shared" si="11"/>
        <v>635393.22</v>
      </c>
      <c r="J45" s="36">
        <f t="shared" si="11"/>
        <v>572822.44</v>
      </c>
      <c r="K45" s="36">
        <f t="shared" si="11"/>
        <v>750575.79</v>
      </c>
      <c r="L45" s="36">
        <f t="shared" si="11"/>
        <v>713653.6499999999</v>
      </c>
      <c r="M45" s="36">
        <f t="shared" si="11"/>
        <v>398921.12</v>
      </c>
      <c r="N45" s="36">
        <f t="shared" si="11"/>
        <v>211426.41000000003</v>
      </c>
      <c r="O45" s="36">
        <f>SUM(B45:N45)</f>
        <v>7202798.97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877766.7899999999</v>
      </c>
      <c r="C51" s="51">
        <f t="shared" si="12"/>
        <v>639338.98</v>
      </c>
      <c r="D51" s="51">
        <f t="shared" si="12"/>
        <v>576548.46</v>
      </c>
      <c r="E51" s="51">
        <f t="shared" si="12"/>
        <v>181426.6</v>
      </c>
      <c r="F51" s="51">
        <f t="shared" si="12"/>
        <v>632461.56</v>
      </c>
      <c r="G51" s="51">
        <f t="shared" si="12"/>
        <v>855405.28</v>
      </c>
      <c r="H51" s="51">
        <f t="shared" si="12"/>
        <v>157058.66</v>
      </c>
      <c r="I51" s="51">
        <f t="shared" si="12"/>
        <v>635393.22</v>
      </c>
      <c r="J51" s="51">
        <f t="shared" si="12"/>
        <v>572822.44</v>
      </c>
      <c r="K51" s="51">
        <f t="shared" si="12"/>
        <v>750575.8</v>
      </c>
      <c r="L51" s="51">
        <f t="shared" si="12"/>
        <v>713653.65</v>
      </c>
      <c r="M51" s="51">
        <f t="shared" si="12"/>
        <v>398921.11</v>
      </c>
      <c r="N51" s="51">
        <f t="shared" si="12"/>
        <v>211426.42</v>
      </c>
      <c r="O51" s="36">
        <f t="shared" si="12"/>
        <v>7202798.970000001</v>
      </c>
      <c r="Q51"/>
    </row>
    <row r="52" spans="1:18" ht="18.75" customHeight="1">
      <c r="A52" s="26" t="s">
        <v>57</v>
      </c>
      <c r="B52" s="51">
        <v>725027.44</v>
      </c>
      <c r="C52" s="51">
        <v>467666.98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1192694.42</v>
      </c>
      <c r="P52"/>
      <c r="Q52"/>
      <c r="R52" s="43"/>
    </row>
    <row r="53" spans="1:16" ht="18.75" customHeight="1">
      <c r="A53" s="26" t="s">
        <v>58</v>
      </c>
      <c r="B53" s="51">
        <v>152739.35</v>
      </c>
      <c r="C53" s="51">
        <v>171672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324411.35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576548.46</v>
      </c>
      <c r="E54" s="52">
        <v>0</v>
      </c>
      <c r="F54" s="52">
        <v>0</v>
      </c>
      <c r="G54" s="52">
        <v>0</v>
      </c>
      <c r="H54" s="51">
        <v>157058.66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733607.12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181426.6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181426.6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632461.56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632461.56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855405.28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855405.28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635393.22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635393.22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572822.44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572822.44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750575.8</v>
      </c>
      <c r="L60" s="31">
        <v>713653.65</v>
      </c>
      <c r="M60" s="52">
        <v>0</v>
      </c>
      <c r="N60" s="52">
        <v>0</v>
      </c>
      <c r="O60" s="36">
        <f t="shared" si="13"/>
        <v>1464229.4500000002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398921.11</v>
      </c>
      <c r="N61" s="52">
        <v>0</v>
      </c>
      <c r="O61" s="36">
        <f t="shared" si="13"/>
        <v>398921.11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211426.42</v>
      </c>
      <c r="O62" s="55">
        <f t="shared" si="13"/>
        <v>211426.42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2021-08-03T13:47:13Z</dcterms:modified>
  <cp:category/>
  <cp:version/>
  <cp:contentType/>
  <cp:contentStatus/>
</cp:coreProperties>
</file>