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<sst xmlns="http://schemas.openxmlformats.org/spreadsheetml/2006/main" count="80" uniqueCount="77">
  <si>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</si>
  <si>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</si>
  <si>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</si>
  <si>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</si>
  <si>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</si>
  <si>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</si>
  <si>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</si>
  <si>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</si>
  <si>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</si>
  <si>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</si>
  <si>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</si>
  <si>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</si>
  <si>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</si>
  <si>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</si>
  <si>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</si>
  <si>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</si>
  <si>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</si>
  <si>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</si>
  <si>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</si>
  <si>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</si>
  <si>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</si>
  <si>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</si>
  <si>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</si>
  <si>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</si>
  <si>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</si>
  <si>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</si>
  <si>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</si>
  <si>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</si>
  <si>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</si>
  <si>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</si>
  <si>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</si>
  <si>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</si>
  <si>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</si>
  <si>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</si>
  <si>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</si>
  <si>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</si>
  <si>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</si>
  <si>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</si>
  <si>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</si>
  <si>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</si>
  <si>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</si>
  <si>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</si>
  <si>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</si>
  <si>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</si>
  <si>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</si>
  <si>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</si>
  <si>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</si>
  <si>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</si>
  <si>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</si>
  <si>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</si>
  <si>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</si>
  <si>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</si>
  <si>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</si>
  <si>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</si>
  <si>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</si>
  <si>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</si>
  <si>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Nota: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</si>
  <si>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</si>
  <si>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</si>
  <si>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</si>
  <si>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</si>
  <si>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</si>
  <si>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</si>
  <si>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</si>
  <si>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</si>
  <si>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</si>
  <si>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</si>
  <si>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</si>
  <si>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</si>
  <si>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</si>
  <si>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4.6. Valor Frota Não Disponibilizada</t>
  </si>
  <si>
    <t>4.7. Ajuste Frota Operante</t>
  </si>
  <si>
    <t>4.8. Remuneração pelo Serviço Atende</t>
  </si>
  <si>
    <t>4. Remuneração Bruta do Operador (4.1 + 4.2 + 4.3 + 4.4 + 4.5 + 4.6 + 4.7 + 4.8)</t>
  </si>
  <si>
    <t>OPERAÇÃO 25/07/21 - VENCIMENTO 30/07/21</t>
  </si>
  <si>
    <t>5.2.10. Maggi Adm. de Consórcios LTDA</t>
  </si>
  <si>
    <t>5.3. Revisão de Remuneração pelo Transporte Coletivo (1)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</si>
</sst>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6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3" t="s">
        <v>69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21">
      <c r="A2" s="64" t="s">
        <v>74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5" t="s">
        <v>1</v>
      </c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3</v>
      </c>
    </row>
    <row r="5" spans="1:15" ht="42" customHeight="1">
      <c r="A5" s="65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5"/>
    </row>
    <row r="6" spans="1:15" ht="20.25" customHeight="1">
      <c r="A6" s="65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5"/>
    </row>
    <row r="7" spans="1:26" ht="18.75" customHeight="1">
      <c r="A7" s="8" t="s">
        <v>27</v>
      </c>
      <c r="B7" s="9">
        <f aca="true" t="shared" si="0" ref="B7:O7">B8+B11</f>
        <v>111301</v>
      </c>
      <c r="C7" s="9">
        <f t="shared" si="0"/>
        <v>77187</v>
      </c>
      <c r="D7" s="9">
        <f t="shared" si="0"/>
        <v>86221</v>
      </c>
      <c r="E7" s="9">
        <f t="shared" si="0"/>
        <v>17443</v>
      </c>
      <c r="F7" s="9">
        <f t="shared" si="0"/>
        <v>65559</v>
      </c>
      <c r="G7" s="9">
        <f t="shared" si="0"/>
        <v>90662</v>
      </c>
      <c r="H7" s="9">
        <f t="shared" si="0"/>
        <v>11087</v>
      </c>
      <c r="I7" s="9">
        <f t="shared" si="0"/>
        <v>60984</v>
      </c>
      <c r="J7" s="9">
        <f t="shared" si="0"/>
        <v>73609</v>
      </c>
      <c r="K7" s="9">
        <f t="shared" si="0"/>
        <v>107508</v>
      </c>
      <c r="L7" s="9">
        <f t="shared" si="0"/>
        <v>78198</v>
      </c>
      <c r="M7" s="9">
        <f t="shared" si="0"/>
        <v>32571</v>
      </c>
      <c r="N7" s="9">
        <f t="shared" si="0"/>
        <v>18341</v>
      </c>
      <c r="O7" s="9">
        <f t="shared" si="0"/>
        <v>830671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8652</v>
      </c>
      <c r="C8" s="11">
        <f t="shared" si="1"/>
        <v>7717</v>
      </c>
      <c r="D8" s="11">
        <f t="shared" si="1"/>
        <v>6715</v>
      </c>
      <c r="E8" s="11">
        <f t="shared" si="1"/>
        <v>1042</v>
      </c>
      <c r="F8" s="11">
        <f t="shared" si="1"/>
        <v>4892</v>
      </c>
      <c r="G8" s="11">
        <f t="shared" si="1"/>
        <v>6694</v>
      </c>
      <c r="H8" s="11">
        <f t="shared" si="1"/>
        <v>940</v>
      </c>
      <c r="I8" s="11">
        <f t="shared" si="1"/>
        <v>6129</v>
      </c>
      <c r="J8" s="11">
        <f t="shared" si="1"/>
        <v>6120</v>
      </c>
      <c r="K8" s="11">
        <f t="shared" si="1"/>
        <v>6565</v>
      </c>
      <c r="L8" s="11">
        <f t="shared" si="1"/>
        <v>4373</v>
      </c>
      <c r="M8" s="11">
        <f t="shared" si="1"/>
        <v>1730</v>
      </c>
      <c r="N8" s="11">
        <f t="shared" si="1"/>
        <v>1352</v>
      </c>
      <c r="O8" s="11">
        <f t="shared" si="1"/>
        <v>62921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8652</v>
      </c>
      <c r="C9" s="11">
        <v>7717</v>
      </c>
      <c r="D9" s="11">
        <v>6715</v>
      </c>
      <c r="E9" s="11">
        <v>1042</v>
      </c>
      <c r="F9" s="11">
        <v>4892</v>
      </c>
      <c r="G9" s="11">
        <v>6694</v>
      </c>
      <c r="H9" s="11">
        <v>938</v>
      </c>
      <c r="I9" s="11">
        <v>6129</v>
      </c>
      <c r="J9" s="11">
        <v>6120</v>
      </c>
      <c r="K9" s="11">
        <v>6559</v>
      </c>
      <c r="L9" s="11">
        <v>4373</v>
      </c>
      <c r="M9" s="11">
        <v>1729</v>
      </c>
      <c r="N9" s="11">
        <v>1352</v>
      </c>
      <c r="O9" s="11">
        <f>SUM(B9:N9)</f>
        <v>62912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2</v>
      </c>
      <c r="I10" s="13">
        <v>0</v>
      </c>
      <c r="J10" s="13">
        <v>0</v>
      </c>
      <c r="K10" s="13">
        <v>6</v>
      </c>
      <c r="L10" s="13">
        <v>0</v>
      </c>
      <c r="M10" s="13">
        <v>1</v>
      </c>
      <c r="N10" s="13">
        <v>0</v>
      </c>
      <c r="O10" s="11">
        <f>SUM(B10:N10)</f>
        <v>9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102649</v>
      </c>
      <c r="C11" s="13">
        <v>69470</v>
      </c>
      <c r="D11" s="13">
        <v>79506</v>
      </c>
      <c r="E11" s="13">
        <v>16401</v>
      </c>
      <c r="F11" s="13">
        <v>60667</v>
      </c>
      <c r="G11" s="13">
        <v>83968</v>
      </c>
      <c r="H11" s="13">
        <v>10147</v>
      </c>
      <c r="I11" s="13">
        <v>54855</v>
      </c>
      <c r="J11" s="13">
        <v>67489</v>
      </c>
      <c r="K11" s="13">
        <v>100943</v>
      </c>
      <c r="L11" s="13">
        <v>73825</v>
      </c>
      <c r="M11" s="13">
        <v>30841</v>
      </c>
      <c r="N11" s="13">
        <v>16989</v>
      </c>
      <c r="O11" s="11">
        <f>SUM(B11:N11)</f>
        <v>767750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2.2052</v>
      </c>
      <c r="C13" s="17">
        <v>2.2775</v>
      </c>
      <c r="D13" s="17">
        <v>1.9969</v>
      </c>
      <c r="E13" s="17">
        <v>3.4161</v>
      </c>
      <c r="F13" s="17">
        <v>2.3137</v>
      </c>
      <c r="G13" s="17">
        <v>1.902</v>
      </c>
      <c r="H13" s="17">
        <v>2.5503</v>
      </c>
      <c r="I13" s="17">
        <v>2.2594</v>
      </c>
      <c r="J13" s="17">
        <v>2.2741</v>
      </c>
      <c r="K13" s="17">
        <v>2.1511</v>
      </c>
      <c r="L13" s="17">
        <v>2.4482</v>
      </c>
      <c r="M13" s="17">
        <v>2.8282</v>
      </c>
      <c r="N13" s="17">
        <v>2.5559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 t="s">
        <v>33</v>
      </c>
      <c r="B15" s="19">
        <v>1.157645203467022</v>
      </c>
      <c r="C15" s="19">
        <v>1.369603441839024</v>
      </c>
      <c r="D15" s="19">
        <v>1.240355881896461</v>
      </c>
      <c r="E15" s="19">
        <v>0.995447547126291</v>
      </c>
      <c r="F15" s="19">
        <v>1.728927076233515</v>
      </c>
      <c r="G15" s="19">
        <v>1.679336024923688</v>
      </c>
      <c r="H15" s="19">
        <v>1.945557428419402</v>
      </c>
      <c r="I15" s="19">
        <v>1.403244033683224</v>
      </c>
      <c r="J15" s="19">
        <v>1.355044305657711</v>
      </c>
      <c r="K15" s="19">
        <v>1.296752733165881</v>
      </c>
      <c r="L15" s="19">
        <v>1.406701507308988</v>
      </c>
      <c r="M15" s="19">
        <v>1.442678415532564</v>
      </c>
      <c r="N15" s="19">
        <v>1.31575018925999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15" ht="1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1:23" ht="18.75" customHeight="1">
      <c r="A17" s="23" t="s">
        <v>73</v>
      </c>
      <c r="B17" s="24">
        <f>B18+B19+B20+B21+B22+B23+B24+B25</f>
        <v>329656.87</v>
      </c>
      <c r="C17" s="24">
        <f aca="true" t="shared" si="2" ref="C17:N17">C18+C19+C20+C21+C22+C23+C24+C25</f>
        <v>271673.48</v>
      </c>
      <c r="D17" s="24">
        <f t="shared" si="2"/>
        <v>232598.85999999996</v>
      </c>
      <c r="E17" s="24">
        <f t="shared" si="2"/>
        <v>68015.42000000001</v>
      </c>
      <c r="F17" s="24">
        <f t="shared" si="2"/>
        <v>288064.07999999996</v>
      </c>
      <c r="G17" s="24">
        <f t="shared" si="2"/>
        <v>324218.45999999996</v>
      </c>
      <c r="H17" s="24">
        <f t="shared" si="2"/>
        <v>59479.85000000001</v>
      </c>
      <c r="I17" s="24">
        <f t="shared" si="2"/>
        <v>229047.53000000003</v>
      </c>
      <c r="J17" s="24">
        <f t="shared" si="2"/>
        <v>243690.91000000003</v>
      </c>
      <c r="K17" s="24">
        <f t="shared" si="2"/>
        <v>341761.56</v>
      </c>
      <c r="L17" s="24">
        <f t="shared" si="2"/>
        <v>308255.16</v>
      </c>
      <c r="M17" s="24">
        <f t="shared" si="2"/>
        <v>158031.66</v>
      </c>
      <c r="N17" s="24">
        <f t="shared" si="2"/>
        <v>71498.02</v>
      </c>
      <c r="O17" s="24">
        <f>O18+O19+O20+O21+O22+O23+O24+O25</f>
        <v>2925991.86</v>
      </c>
      <c r="Q17" s="25"/>
      <c r="R17" s="61"/>
      <c r="S17" s="61"/>
      <c r="T17" s="61"/>
      <c r="U17" s="61"/>
      <c r="V17" s="61"/>
      <c r="W17" s="61"/>
    </row>
    <row r="18" spans="1:15" ht="18.75" customHeight="1">
      <c r="A18" s="26" t="s">
        <v>34</v>
      </c>
      <c r="B18" s="30">
        <f aca="true" t="shared" si="3" ref="B18:N18">ROUND(B13*B7,2)</f>
        <v>245440.97</v>
      </c>
      <c r="C18" s="30">
        <f t="shared" si="3"/>
        <v>175793.39</v>
      </c>
      <c r="D18" s="30">
        <f t="shared" si="3"/>
        <v>172174.71</v>
      </c>
      <c r="E18" s="30">
        <f t="shared" si="3"/>
        <v>59587.03</v>
      </c>
      <c r="F18" s="30">
        <f t="shared" si="3"/>
        <v>151683.86</v>
      </c>
      <c r="G18" s="30">
        <f t="shared" si="3"/>
        <v>172439.12</v>
      </c>
      <c r="H18" s="30">
        <f t="shared" si="3"/>
        <v>28275.18</v>
      </c>
      <c r="I18" s="30">
        <f t="shared" si="3"/>
        <v>137787.25</v>
      </c>
      <c r="J18" s="30">
        <f t="shared" si="3"/>
        <v>167394.23</v>
      </c>
      <c r="K18" s="30">
        <f t="shared" si="3"/>
        <v>231260.46</v>
      </c>
      <c r="L18" s="30">
        <f t="shared" si="3"/>
        <v>191444.34</v>
      </c>
      <c r="M18" s="30">
        <f t="shared" si="3"/>
        <v>92117.3</v>
      </c>
      <c r="N18" s="30">
        <f t="shared" si="3"/>
        <v>46877.76</v>
      </c>
      <c r="O18" s="30">
        <f aca="true" t="shared" si="4" ref="O18:O25">SUM(B18:N18)</f>
        <v>1872275.6</v>
      </c>
    </row>
    <row r="19" spans="1:23" ht="18.75" customHeight="1">
      <c r="A19" s="26" t="s">
        <v>35</v>
      </c>
      <c r="B19" s="30">
        <f>IF(B15&lt;&gt;0,ROUND((B15-1)*B18,2),0)</f>
        <v>38692.59</v>
      </c>
      <c r="C19" s="30">
        <f aca="true" t="shared" si="5" ref="C19:N19">IF(C15&lt;&gt;0,ROUND((C15-1)*C18,2),0)</f>
        <v>64973.84</v>
      </c>
      <c r="D19" s="30">
        <f t="shared" si="5"/>
        <v>41383.2</v>
      </c>
      <c r="E19" s="30">
        <f t="shared" si="5"/>
        <v>-271.27</v>
      </c>
      <c r="F19" s="30">
        <f t="shared" si="5"/>
        <v>110566.47</v>
      </c>
      <c r="G19" s="30">
        <f t="shared" si="5"/>
        <v>117144.11</v>
      </c>
      <c r="H19" s="30">
        <f t="shared" si="5"/>
        <v>26735.81</v>
      </c>
      <c r="I19" s="30">
        <f t="shared" si="5"/>
        <v>55561.89</v>
      </c>
      <c r="J19" s="30">
        <f t="shared" si="5"/>
        <v>59432.37</v>
      </c>
      <c r="K19" s="30">
        <f t="shared" si="5"/>
        <v>68627.17</v>
      </c>
      <c r="L19" s="30">
        <f t="shared" si="5"/>
        <v>77860.7</v>
      </c>
      <c r="M19" s="30">
        <f t="shared" si="5"/>
        <v>40778.34</v>
      </c>
      <c r="N19" s="30">
        <f t="shared" si="5"/>
        <v>14801.66</v>
      </c>
      <c r="O19" s="30">
        <f t="shared" si="4"/>
        <v>716286.88</v>
      </c>
      <c r="W19" s="62"/>
    </row>
    <row r="20" spans="1:15" ht="18.75" customHeight="1">
      <c r="A20" s="26" t="s">
        <v>36</v>
      </c>
      <c r="B20" s="30">
        <v>15368.75</v>
      </c>
      <c r="C20" s="30">
        <v>13146.64</v>
      </c>
      <c r="D20" s="30">
        <v>8412.68</v>
      </c>
      <c r="E20" s="30">
        <v>3406.22</v>
      </c>
      <c r="F20" s="30">
        <v>10736.21</v>
      </c>
      <c r="G20" s="30">
        <v>14224.98</v>
      </c>
      <c r="H20" s="30">
        <v>1576.61</v>
      </c>
      <c r="I20" s="30">
        <v>10606.7</v>
      </c>
      <c r="J20" s="30">
        <v>11811.67</v>
      </c>
      <c r="K20" s="30">
        <v>16975.69</v>
      </c>
      <c r="L20" s="30">
        <v>15121.24</v>
      </c>
      <c r="M20" s="30">
        <v>7122.05</v>
      </c>
      <c r="N20" s="30">
        <v>3665.55</v>
      </c>
      <c r="O20" s="30">
        <f t="shared" si="4"/>
        <v>132174.99</v>
      </c>
    </row>
    <row r="21" spans="1:15" ht="18.75" customHeight="1">
      <c r="A21" s="26" t="s">
        <v>37</v>
      </c>
      <c r="B21" s="30">
        <v>2682.46</v>
      </c>
      <c r="C21" s="30">
        <v>2682.46</v>
      </c>
      <c r="D21" s="30">
        <v>1341.23</v>
      </c>
      <c r="E21" s="30">
        <v>1341.23</v>
      </c>
      <c r="F21" s="30">
        <v>1341.23</v>
      </c>
      <c r="G21" s="30">
        <v>1341.23</v>
      </c>
      <c r="H21" s="30">
        <v>1341.23</v>
      </c>
      <c r="I21" s="30">
        <v>1341.23</v>
      </c>
      <c r="J21" s="30">
        <v>1341.23</v>
      </c>
      <c r="K21" s="30">
        <v>1341.23</v>
      </c>
      <c r="L21" s="30">
        <v>1341.23</v>
      </c>
      <c r="M21" s="30">
        <v>1341.23</v>
      </c>
      <c r="N21" s="30">
        <v>1341.23</v>
      </c>
      <c r="O21" s="30">
        <f t="shared" si="4"/>
        <v>20118.449999999997</v>
      </c>
    </row>
    <row r="22" spans="1:15" ht="18.75" customHeight="1">
      <c r="A22" s="26" t="s">
        <v>38</v>
      </c>
      <c r="B22" s="30">
        <v>-426.39</v>
      </c>
      <c r="C22" s="30">
        <v>0</v>
      </c>
      <c r="D22" s="30">
        <v>-5545.42</v>
      </c>
      <c r="E22" s="30">
        <v>0</v>
      </c>
      <c r="F22" s="30">
        <v>-2337.29</v>
      </c>
      <c r="G22" s="30">
        <v>0</v>
      </c>
      <c r="H22" s="30">
        <v>-3089.68</v>
      </c>
      <c r="I22" s="30">
        <v>0</v>
      </c>
      <c r="J22" s="30">
        <v>-7375.03</v>
      </c>
      <c r="K22" s="30">
        <v>-1511.61</v>
      </c>
      <c r="L22" s="30">
        <v>-293.29</v>
      </c>
      <c r="M22" s="30">
        <v>0</v>
      </c>
      <c r="N22" s="30">
        <v>0</v>
      </c>
      <c r="O22" s="30">
        <f t="shared" si="4"/>
        <v>-20578.710000000003</v>
      </c>
    </row>
    <row r="23" spans="1:26" ht="18.75" customHeight="1">
      <c r="A23" s="26" t="s">
        <v>70</v>
      </c>
      <c r="B23" s="30">
        <v>-6935.88</v>
      </c>
      <c r="C23" s="30">
        <v>0</v>
      </c>
      <c r="D23" s="30">
        <v>-4153.6</v>
      </c>
      <c r="E23" s="30">
        <v>-638.46</v>
      </c>
      <c r="F23" s="30">
        <v>-76.84</v>
      </c>
      <c r="G23" s="30">
        <v>0</v>
      </c>
      <c r="H23" s="30">
        <v>-321.56</v>
      </c>
      <c r="I23" s="30">
        <v>0</v>
      </c>
      <c r="J23" s="30">
        <v>-3580.93</v>
      </c>
      <c r="K23" s="30">
        <v>0</v>
      </c>
      <c r="L23" s="30">
        <v>-974.22</v>
      </c>
      <c r="M23" s="30">
        <v>-202.35</v>
      </c>
      <c r="N23" s="30">
        <v>-194.31</v>
      </c>
      <c r="O23" s="30">
        <f t="shared" si="4"/>
        <v>-17078.149999999998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26" t="s">
        <v>71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30">
        <v>0</v>
      </c>
      <c r="M24" s="30">
        <v>0</v>
      </c>
      <c r="N24" s="30">
        <v>0</v>
      </c>
      <c r="O24" s="30">
        <f t="shared" si="4"/>
        <v>0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26" t="s">
        <v>72</v>
      </c>
      <c r="B25" s="30">
        <v>34834.37</v>
      </c>
      <c r="C25" s="30">
        <v>15077.15</v>
      </c>
      <c r="D25" s="30">
        <v>18986.06</v>
      </c>
      <c r="E25" s="30">
        <v>4590.67</v>
      </c>
      <c r="F25" s="30">
        <v>16150.44</v>
      </c>
      <c r="G25" s="30">
        <v>19069.02</v>
      </c>
      <c r="H25" s="30">
        <v>4962.26</v>
      </c>
      <c r="I25" s="30">
        <v>23750.46</v>
      </c>
      <c r="J25" s="30">
        <v>14667.37</v>
      </c>
      <c r="K25" s="30">
        <v>25068.62</v>
      </c>
      <c r="L25" s="30">
        <v>23755.16</v>
      </c>
      <c r="M25" s="30">
        <v>16875.09</v>
      </c>
      <c r="N25" s="30">
        <v>5006.13</v>
      </c>
      <c r="O25" s="30">
        <f t="shared" si="4"/>
        <v>222792.8</v>
      </c>
      <c r="P25"/>
      <c r="Q25"/>
      <c r="R25"/>
      <c r="S25"/>
      <c r="T25"/>
      <c r="U25"/>
      <c r="V25"/>
      <c r="W25"/>
      <c r="X25"/>
      <c r="Y25"/>
      <c r="Z25"/>
    </row>
    <row r="26" spans="1:15" ht="15" customHeight="1">
      <c r="A26" s="27"/>
      <c r="B26" s="16"/>
      <c r="C26" s="16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9"/>
    </row>
    <row r="27" spans="1:15" ht="18.75" customHeight="1">
      <c r="A27" s="14" t="s">
        <v>39</v>
      </c>
      <c r="B27" s="30">
        <f aca="true" t="shared" si="6" ref="B27:O27">+B28+B30+B42+B43+B46-B47</f>
        <v>-38068.8</v>
      </c>
      <c r="C27" s="30">
        <f>+C28+C30+C42+C43+C46-C47</f>
        <v>-33954.8</v>
      </c>
      <c r="D27" s="30">
        <f t="shared" si="6"/>
        <v>-30614.06</v>
      </c>
      <c r="E27" s="30">
        <f t="shared" si="6"/>
        <v>-4584.8</v>
      </c>
      <c r="F27" s="30">
        <f t="shared" si="6"/>
        <v>-21524.8</v>
      </c>
      <c r="G27" s="30">
        <f t="shared" si="6"/>
        <v>-29453.6</v>
      </c>
      <c r="H27" s="30">
        <f t="shared" si="6"/>
        <v>-9851.55</v>
      </c>
      <c r="I27" s="30">
        <f t="shared" si="6"/>
        <v>-26967.6</v>
      </c>
      <c r="J27" s="30">
        <f t="shared" si="6"/>
        <v>-26928</v>
      </c>
      <c r="K27" s="30">
        <f t="shared" si="6"/>
        <v>-28859.6</v>
      </c>
      <c r="L27" s="30">
        <f t="shared" si="6"/>
        <v>-19241.2</v>
      </c>
      <c r="M27" s="30">
        <f t="shared" si="6"/>
        <v>-7607.6</v>
      </c>
      <c r="N27" s="30">
        <f t="shared" si="6"/>
        <v>-5948.8</v>
      </c>
      <c r="O27" s="30">
        <f t="shared" si="6"/>
        <v>-283605.21</v>
      </c>
    </row>
    <row r="28" spans="1:15" ht="18.75" customHeight="1">
      <c r="A28" s="26" t="s">
        <v>40</v>
      </c>
      <c r="B28" s="31">
        <f>+B29</f>
        <v>-38068.8</v>
      </c>
      <c r="C28" s="31">
        <f>+C29</f>
        <v>-33954.8</v>
      </c>
      <c r="D28" s="31">
        <f aca="true" t="shared" si="7" ref="D28:O28">+D29</f>
        <v>-29546</v>
      </c>
      <c r="E28" s="31">
        <f t="shared" si="7"/>
        <v>-4584.8</v>
      </c>
      <c r="F28" s="31">
        <f t="shared" si="7"/>
        <v>-21524.8</v>
      </c>
      <c r="G28" s="31">
        <f t="shared" si="7"/>
        <v>-29453.6</v>
      </c>
      <c r="H28" s="31">
        <f t="shared" si="7"/>
        <v>-4127.2</v>
      </c>
      <c r="I28" s="31">
        <f t="shared" si="7"/>
        <v>-26967.6</v>
      </c>
      <c r="J28" s="31">
        <f t="shared" si="7"/>
        <v>-26928</v>
      </c>
      <c r="K28" s="31">
        <f t="shared" si="7"/>
        <v>-28859.6</v>
      </c>
      <c r="L28" s="31">
        <f t="shared" si="7"/>
        <v>-19241.2</v>
      </c>
      <c r="M28" s="31">
        <f t="shared" si="7"/>
        <v>-7607.6</v>
      </c>
      <c r="N28" s="31">
        <f t="shared" si="7"/>
        <v>-5948.8</v>
      </c>
      <c r="O28" s="31">
        <f t="shared" si="7"/>
        <v>-276812.8</v>
      </c>
    </row>
    <row r="29" spans="1:26" ht="18.75" customHeight="1">
      <c r="A29" s="27" t="s">
        <v>41</v>
      </c>
      <c r="B29" s="16">
        <f>ROUND((-B9)*$G$3,2)</f>
        <v>-38068.8</v>
      </c>
      <c r="C29" s="16">
        <f aca="true" t="shared" si="8" ref="C29:N29">ROUND((-C9)*$G$3,2)</f>
        <v>-33954.8</v>
      </c>
      <c r="D29" s="16">
        <f t="shared" si="8"/>
        <v>-29546</v>
      </c>
      <c r="E29" s="16">
        <f t="shared" si="8"/>
        <v>-4584.8</v>
      </c>
      <c r="F29" s="16">
        <f t="shared" si="8"/>
        <v>-21524.8</v>
      </c>
      <c r="G29" s="16">
        <f t="shared" si="8"/>
        <v>-29453.6</v>
      </c>
      <c r="H29" s="16">
        <f t="shared" si="8"/>
        <v>-4127.2</v>
      </c>
      <c r="I29" s="16">
        <f t="shared" si="8"/>
        <v>-26967.6</v>
      </c>
      <c r="J29" s="16">
        <f t="shared" si="8"/>
        <v>-26928</v>
      </c>
      <c r="K29" s="16">
        <f t="shared" si="8"/>
        <v>-28859.6</v>
      </c>
      <c r="L29" s="16">
        <f t="shared" si="8"/>
        <v>-19241.2</v>
      </c>
      <c r="M29" s="16">
        <f t="shared" si="8"/>
        <v>-7607.6</v>
      </c>
      <c r="N29" s="16">
        <f t="shared" si="8"/>
        <v>-5948.8</v>
      </c>
      <c r="O29" s="32">
        <f aca="true" t="shared" si="9" ref="O29:O47">SUM(B29:N29)</f>
        <v>-276812.8</v>
      </c>
      <c r="P29"/>
      <c r="Q29"/>
      <c r="R29"/>
      <c r="S29"/>
      <c r="T29"/>
      <c r="U29"/>
      <c r="V29"/>
      <c r="W29"/>
      <c r="X29"/>
      <c r="Y29"/>
      <c r="Z29"/>
    </row>
    <row r="30" spans="1:15" ht="18.75" customHeight="1">
      <c r="A30" s="26" t="s">
        <v>42</v>
      </c>
      <c r="B30" s="31">
        <f>SUM(B31:B40)</f>
        <v>0</v>
      </c>
      <c r="C30" s="31">
        <f aca="true" t="shared" si="10" ref="C30:O30">SUM(C31:C40)</f>
        <v>0</v>
      </c>
      <c r="D30" s="31">
        <f t="shared" si="10"/>
        <v>0</v>
      </c>
      <c r="E30" s="31">
        <f t="shared" si="10"/>
        <v>0</v>
      </c>
      <c r="F30" s="31">
        <f t="shared" si="10"/>
        <v>0</v>
      </c>
      <c r="G30" s="31">
        <f t="shared" si="10"/>
        <v>0</v>
      </c>
      <c r="H30" s="31">
        <f t="shared" si="10"/>
        <v>-5451.76</v>
      </c>
      <c r="I30" s="31">
        <f t="shared" si="10"/>
        <v>0</v>
      </c>
      <c r="J30" s="31">
        <f t="shared" si="10"/>
        <v>0</v>
      </c>
      <c r="K30" s="31">
        <f t="shared" si="10"/>
        <v>0</v>
      </c>
      <c r="L30" s="31">
        <f t="shared" si="10"/>
        <v>0</v>
      </c>
      <c r="M30" s="31">
        <f t="shared" si="10"/>
        <v>0</v>
      </c>
      <c r="N30" s="31">
        <f t="shared" si="10"/>
        <v>0</v>
      </c>
      <c r="O30" s="31">
        <f t="shared" si="10"/>
        <v>-5451.76</v>
      </c>
    </row>
    <row r="31" spans="1:26" ht="18.75" customHeight="1">
      <c r="A31" s="27" t="s">
        <v>43</v>
      </c>
      <c r="B31" s="33">
        <v>0</v>
      </c>
      <c r="C31" s="33">
        <v>0</v>
      </c>
      <c r="D31" s="33">
        <v>0</v>
      </c>
      <c r="E31" s="33">
        <v>0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3">
        <f t="shared" si="9"/>
        <v>0</v>
      </c>
      <c r="P31"/>
      <c r="Q31"/>
      <c r="R31"/>
      <c r="S31"/>
      <c r="T31"/>
      <c r="U31"/>
      <c r="V31"/>
      <c r="W31"/>
      <c r="X31"/>
      <c r="Y31"/>
      <c r="Z31"/>
    </row>
    <row r="32" spans="1:26" ht="18.75" customHeight="1">
      <c r="A32" s="27" t="s">
        <v>44</v>
      </c>
      <c r="B32" s="33">
        <v>0</v>
      </c>
      <c r="C32" s="33">
        <v>0</v>
      </c>
      <c r="D32" s="33">
        <v>0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f t="shared" si="9"/>
        <v>0</v>
      </c>
      <c r="P32"/>
      <c r="Q32"/>
      <c r="R32"/>
      <c r="S32"/>
      <c r="T32"/>
      <c r="U32"/>
      <c r="V32"/>
      <c r="W32"/>
      <c r="X32"/>
      <c r="Y32"/>
      <c r="Z32"/>
    </row>
    <row r="33" spans="1:26" ht="18.75" customHeight="1">
      <c r="A33" s="27" t="s">
        <v>45</v>
      </c>
      <c r="B33" s="33">
        <v>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27" t="s">
        <v>46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4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27" t="s">
        <v>47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12" t="s">
        <v>48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3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2" t="s">
        <v>49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 t="s">
        <v>50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f t="shared" si="9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2" t="s">
        <v>51</v>
      </c>
      <c r="B39" s="33">
        <v>0</v>
      </c>
      <c r="C39" s="33">
        <v>0</v>
      </c>
      <c r="D39" s="33">
        <v>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75</v>
      </c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-5451.76</v>
      </c>
      <c r="I40" s="33">
        <v>0</v>
      </c>
      <c r="J40" s="33">
        <v>0</v>
      </c>
      <c r="K40" s="33">
        <v>0</v>
      </c>
      <c r="L40" s="33">
        <v>0</v>
      </c>
      <c r="M40" s="33">
        <v>0</v>
      </c>
      <c r="N40" s="33">
        <v>0</v>
      </c>
      <c r="O40" s="33">
        <f>SUM(B40:N40)</f>
        <v>-5451.76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2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26" t="s">
        <v>76</v>
      </c>
      <c r="B42" s="35">
        <v>0</v>
      </c>
      <c r="C42" s="35">
        <v>0</v>
      </c>
      <c r="D42" s="35">
        <v>-1068.06</v>
      </c>
      <c r="E42" s="35">
        <v>0</v>
      </c>
      <c r="F42" s="35">
        <v>0</v>
      </c>
      <c r="G42" s="35">
        <v>0</v>
      </c>
      <c r="H42" s="35">
        <v>-272.59</v>
      </c>
      <c r="I42" s="35">
        <v>0</v>
      </c>
      <c r="J42" s="35">
        <v>0</v>
      </c>
      <c r="K42" s="35">
        <v>0</v>
      </c>
      <c r="L42" s="35">
        <v>0</v>
      </c>
      <c r="M42" s="35">
        <v>0</v>
      </c>
      <c r="N42" s="35">
        <v>0</v>
      </c>
      <c r="O42" s="33">
        <f t="shared" si="9"/>
        <v>-1340.6499999999999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26" t="s">
        <v>52</v>
      </c>
      <c r="B43" s="35">
        <v>0</v>
      </c>
      <c r="C43" s="35">
        <v>0</v>
      </c>
      <c r="D43" s="35">
        <v>0</v>
      </c>
      <c r="E43" s="35">
        <v>0</v>
      </c>
      <c r="F43" s="35">
        <v>0</v>
      </c>
      <c r="G43" s="35">
        <v>0</v>
      </c>
      <c r="H43" s="35">
        <v>0</v>
      </c>
      <c r="I43" s="35">
        <v>0</v>
      </c>
      <c r="J43" s="35">
        <v>0</v>
      </c>
      <c r="K43" s="35">
        <v>0</v>
      </c>
      <c r="L43" s="35">
        <v>0</v>
      </c>
      <c r="M43" s="35">
        <v>0</v>
      </c>
      <c r="N43" s="35">
        <v>0</v>
      </c>
      <c r="O43" s="33">
        <f t="shared" si="9"/>
        <v>0</v>
      </c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26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3"/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14" t="s">
        <v>53</v>
      </c>
      <c r="B45" s="36">
        <f aca="true" t="shared" si="11" ref="B45:N45">+B17+B27</f>
        <v>291588.07</v>
      </c>
      <c r="C45" s="36">
        <f t="shared" si="11"/>
        <v>237718.68</v>
      </c>
      <c r="D45" s="36">
        <f t="shared" si="11"/>
        <v>201984.79999999996</v>
      </c>
      <c r="E45" s="36">
        <f t="shared" si="11"/>
        <v>63430.62000000001</v>
      </c>
      <c r="F45" s="36">
        <f t="shared" si="11"/>
        <v>266539.27999999997</v>
      </c>
      <c r="G45" s="36">
        <f t="shared" si="11"/>
        <v>294764.86</v>
      </c>
      <c r="H45" s="36">
        <f t="shared" si="11"/>
        <v>49628.30000000002</v>
      </c>
      <c r="I45" s="36">
        <f t="shared" si="11"/>
        <v>202079.93000000002</v>
      </c>
      <c r="J45" s="36">
        <f t="shared" si="11"/>
        <v>216762.91000000003</v>
      </c>
      <c r="K45" s="36">
        <f t="shared" si="11"/>
        <v>312901.96</v>
      </c>
      <c r="L45" s="36">
        <f t="shared" si="11"/>
        <v>289013.95999999996</v>
      </c>
      <c r="M45" s="36">
        <f t="shared" si="11"/>
        <v>150424.06</v>
      </c>
      <c r="N45" s="36">
        <f t="shared" si="11"/>
        <v>65549.22</v>
      </c>
      <c r="O45" s="36">
        <f>SUM(B45:N45)</f>
        <v>2642386.6500000004</v>
      </c>
      <c r="P45"/>
      <c r="Q45"/>
      <c r="R45"/>
      <c r="S45"/>
      <c r="T45"/>
      <c r="U45"/>
      <c r="V45"/>
      <c r="W45"/>
      <c r="X45"/>
      <c r="Y45"/>
      <c r="Z45"/>
    </row>
    <row r="46" spans="1:19" ht="18.75" customHeight="1">
      <c r="A46" s="37" t="s">
        <v>54</v>
      </c>
      <c r="B46" s="33">
        <v>0</v>
      </c>
      <c r="C46" s="33">
        <v>0</v>
      </c>
      <c r="D46" s="33">
        <v>0</v>
      </c>
      <c r="E46" s="33">
        <v>0</v>
      </c>
      <c r="F46" s="33">
        <v>0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16">
        <f t="shared" si="9"/>
        <v>0</v>
      </c>
      <c r="P46"/>
      <c r="Q46" s="43"/>
      <c r="R46"/>
      <c r="S46"/>
    </row>
    <row r="47" spans="1:19" ht="18.75" customHeight="1">
      <c r="A47" s="37" t="s">
        <v>55</v>
      </c>
      <c r="B47" s="33">
        <v>0</v>
      </c>
      <c r="C47" s="33">
        <v>0</v>
      </c>
      <c r="D47" s="33">
        <v>0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16">
        <f t="shared" si="9"/>
        <v>0</v>
      </c>
      <c r="P47"/>
      <c r="Q47"/>
      <c r="R47"/>
      <c r="S47"/>
    </row>
    <row r="48" spans="1:19" ht="15.75">
      <c r="A48" s="38"/>
      <c r="B48" s="39"/>
      <c r="C48" s="39"/>
      <c r="D48" s="40"/>
      <c r="E48" s="40"/>
      <c r="F48" s="40"/>
      <c r="G48" s="40"/>
      <c r="H48" s="40"/>
      <c r="I48" s="39"/>
      <c r="J48" s="40"/>
      <c r="K48" s="40"/>
      <c r="L48" s="40"/>
      <c r="M48" s="40"/>
      <c r="N48" s="40"/>
      <c r="O48" s="41"/>
      <c r="P48" s="42"/>
      <c r="Q48"/>
      <c r="R48" s="43"/>
      <c r="S48"/>
    </row>
    <row r="49" spans="1:19" ht="12.75" customHeight="1">
      <c r="A49" s="44"/>
      <c r="B49" s="45"/>
      <c r="C49" s="45"/>
      <c r="D49" s="46"/>
      <c r="E49" s="46"/>
      <c r="F49" s="46"/>
      <c r="G49" s="46"/>
      <c r="H49" s="46"/>
      <c r="I49" s="45"/>
      <c r="J49" s="46"/>
      <c r="K49" s="46"/>
      <c r="L49" s="46"/>
      <c r="M49" s="46"/>
      <c r="N49" s="46"/>
      <c r="O49" s="47"/>
      <c r="P49" s="42"/>
      <c r="Q49"/>
      <c r="R49" s="43"/>
      <c r="S49"/>
    </row>
    <row r="50" spans="1:17" ht="15" customHeight="1">
      <c r="A50" s="48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50"/>
      <c r="Q50"/>
    </row>
    <row r="51" spans="1:17" ht="18.75" customHeight="1">
      <c r="A51" s="14" t="s">
        <v>57</v>
      </c>
      <c r="B51" s="51">
        <f aca="true" t="shared" si="12" ref="B51:O51">SUM(B52:B62)</f>
        <v>291588.06</v>
      </c>
      <c r="C51" s="51">
        <f t="shared" si="12"/>
        <v>237718.68</v>
      </c>
      <c r="D51" s="51">
        <f t="shared" si="12"/>
        <v>201984.81</v>
      </c>
      <c r="E51" s="51">
        <f t="shared" si="12"/>
        <v>63430.63</v>
      </c>
      <c r="F51" s="51">
        <f t="shared" si="12"/>
        <v>266539.28</v>
      </c>
      <c r="G51" s="51">
        <f t="shared" si="12"/>
        <v>294764.86</v>
      </c>
      <c r="H51" s="51">
        <f t="shared" si="12"/>
        <v>49628.29</v>
      </c>
      <c r="I51" s="51">
        <f t="shared" si="12"/>
        <v>202079.93</v>
      </c>
      <c r="J51" s="51">
        <f t="shared" si="12"/>
        <v>216762.9</v>
      </c>
      <c r="K51" s="51">
        <f t="shared" si="12"/>
        <v>312901.96</v>
      </c>
      <c r="L51" s="51">
        <f t="shared" si="12"/>
        <v>289013.97</v>
      </c>
      <c r="M51" s="51">
        <f t="shared" si="12"/>
        <v>150424.06</v>
      </c>
      <c r="N51" s="51">
        <f t="shared" si="12"/>
        <v>65549.22</v>
      </c>
      <c r="O51" s="36">
        <f t="shared" si="12"/>
        <v>2642386.65</v>
      </c>
      <c r="Q51"/>
    </row>
    <row r="52" spans="1:18" ht="18.75" customHeight="1">
      <c r="A52" s="26" t="s">
        <v>58</v>
      </c>
      <c r="B52" s="51">
        <v>245064.29</v>
      </c>
      <c r="C52" s="51">
        <v>176492.26</v>
      </c>
      <c r="D52" s="52">
        <v>0</v>
      </c>
      <c r="E52" s="52">
        <v>0</v>
      </c>
      <c r="F52" s="52">
        <v>0</v>
      </c>
      <c r="G52" s="52">
        <v>0</v>
      </c>
      <c r="H52" s="52">
        <v>0</v>
      </c>
      <c r="I52" s="52">
        <v>0</v>
      </c>
      <c r="J52" s="52">
        <v>0</v>
      </c>
      <c r="K52" s="52">
        <v>0</v>
      </c>
      <c r="L52" s="52">
        <v>0</v>
      </c>
      <c r="M52" s="52">
        <v>0</v>
      </c>
      <c r="N52" s="52">
        <v>0</v>
      </c>
      <c r="O52" s="36">
        <f>SUM(B52:N52)</f>
        <v>421556.55000000005</v>
      </c>
      <c r="P52"/>
      <c r="Q52"/>
      <c r="R52" s="43"/>
    </row>
    <row r="53" spans="1:16" ht="18.75" customHeight="1">
      <c r="A53" s="26" t="s">
        <v>59</v>
      </c>
      <c r="B53" s="51">
        <v>46523.77</v>
      </c>
      <c r="C53" s="51">
        <v>61226.42</v>
      </c>
      <c r="D53" s="52">
        <v>0</v>
      </c>
      <c r="E53" s="52">
        <v>0</v>
      </c>
      <c r="F53" s="52">
        <v>0</v>
      </c>
      <c r="G53" s="52">
        <v>0</v>
      </c>
      <c r="H53" s="52">
        <v>0</v>
      </c>
      <c r="I53" s="52">
        <v>0</v>
      </c>
      <c r="J53" s="52">
        <v>0</v>
      </c>
      <c r="K53" s="52">
        <v>0</v>
      </c>
      <c r="L53" s="52">
        <v>0</v>
      </c>
      <c r="M53" s="52">
        <v>0</v>
      </c>
      <c r="N53" s="52">
        <v>0</v>
      </c>
      <c r="O53" s="36">
        <f aca="true" t="shared" si="13" ref="O53:O62">SUM(B53:N53)</f>
        <v>107750.19</v>
      </c>
      <c r="P53"/>
    </row>
    <row r="54" spans="1:17" ht="18.75" customHeight="1">
      <c r="A54" s="26" t="s">
        <v>60</v>
      </c>
      <c r="B54" s="52">
        <v>0</v>
      </c>
      <c r="C54" s="52">
        <v>0</v>
      </c>
      <c r="D54" s="31">
        <v>201984.81</v>
      </c>
      <c r="E54" s="52">
        <v>0</v>
      </c>
      <c r="F54" s="52">
        <v>0</v>
      </c>
      <c r="G54" s="52">
        <v>0</v>
      </c>
      <c r="H54" s="51">
        <v>49628.29</v>
      </c>
      <c r="I54" s="52">
        <v>0</v>
      </c>
      <c r="J54" s="52">
        <v>0</v>
      </c>
      <c r="K54" s="52">
        <v>0</v>
      </c>
      <c r="L54" s="52">
        <v>0</v>
      </c>
      <c r="M54" s="52">
        <v>0</v>
      </c>
      <c r="N54" s="52">
        <v>0</v>
      </c>
      <c r="O54" s="31">
        <f t="shared" si="13"/>
        <v>251613.1</v>
      </c>
      <c r="Q54"/>
    </row>
    <row r="55" spans="1:18" ht="18.75" customHeight="1">
      <c r="A55" s="26" t="s">
        <v>61</v>
      </c>
      <c r="B55" s="52">
        <v>0</v>
      </c>
      <c r="C55" s="52">
        <v>0</v>
      </c>
      <c r="D55" s="52">
        <v>0</v>
      </c>
      <c r="E55" s="31">
        <v>63430.63</v>
      </c>
      <c r="F55" s="52">
        <v>0</v>
      </c>
      <c r="G55" s="52">
        <v>0</v>
      </c>
      <c r="H55" s="52">
        <v>0</v>
      </c>
      <c r="I55" s="52">
        <v>0</v>
      </c>
      <c r="J55" s="52">
        <v>0</v>
      </c>
      <c r="K55" s="52">
        <v>0</v>
      </c>
      <c r="L55" s="52">
        <v>0</v>
      </c>
      <c r="M55" s="52">
        <v>0</v>
      </c>
      <c r="N55" s="52">
        <v>0</v>
      </c>
      <c r="O55" s="36">
        <f t="shared" si="13"/>
        <v>63430.63</v>
      </c>
      <c r="R55"/>
    </row>
    <row r="56" spans="1:19" ht="18.75" customHeight="1">
      <c r="A56" s="26" t="s">
        <v>62</v>
      </c>
      <c r="B56" s="52">
        <v>0</v>
      </c>
      <c r="C56" s="52">
        <v>0</v>
      </c>
      <c r="D56" s="52">
        <v>0</v>
      </c>
      <c r="E56" s="52">
        <v>0</v>
      </c>
      <c r="F56" s="31">
        <v>266539.28</v>
      </c>
      <c r="G56" s="52">
        <v>0</v>
      </c>
      <c r="H56" s="52">
        <v>0</v>
      </c>
      <c r="I56" s="52">
        <v>0</v>
      </c>
      <c r="J56" s="52">
        <v>0</v>
      </c>
      <c r="K56" s="52">
        <v>0</v>
      </c>
      <c r="L56" s="52">
        <v>0</v>
      </c>
      <c r="M56" s="52">
        <v>0</v>
      </c>
      <c r="N56" s="52">
        <v>0</v>
      </c>
      <c r="O56" s="31">
        <f t="shared" si="13"/>
        <v>266539.28</v>
      </c>
      <c r="S56"/>
    </row>
    <row r="57" spans="1:20" ht="18.75" customHeight="1">
      <c r="A57" s="26" t="s">
        <v>63</v>
      </c>
      <c r="B57" s="52">
        <v>0</v>
      </c>
      <c r="C57" s="52">
        <v>0</v>
      </c>
      <c r="D57" s="52">
        <v>0</v>
      </c>
      <c r="E57" s="52">
        <v>0</v>
      </c>
      <c r="F57" s="52">
        <v>0</v>
      </c>
      <c r="G57" s="51">
        <v>294764.86</v>
      </c>
      <c r="H57" s="52">
        <v>0</v>
      </c>
      <c r="I57" s="52">
        <v>0</v>
      </c>
      <c r="J57" s="52">
        <v>0</v>
      </c>
      <c r="K57" s="52">
        <v>0</v>
      </c>
      <c r="L57" s="52">
        <v>0</v>
      </c>
      <c r="M57" s="52">
        <v>0</v>
      </c>
      <c r="N57" s="52">
        <v>0</v>
      </c>
      <c r="O57" s="36">
        <f t="shared" si="13"/>
        <v>294764.86</v>
      </c>
      <c r="T57"/>
    </row>
    <row r="58" spans="1:21" ht="18.75" customHeight="1">
      <c r="A58" s="26" t="s">
        <v>64</v>
      </c>
      <c r="B58" s="52">
        <v>0</v>
      </c>
      <c r="C58" s="52">
        <v>0</v>
      </c>
      <c r="D58" s="52">
        <v>0</v>
      </c>
      <c r="E58" s="52">
        <v>0</v>
      </c>
      <c r="F58" s="52">
        <v>0</v>
      </c>
      <c r="G58" s="52">
        <v>0</v>
      </c>
      <c r="H58" s="52">
        <v>0</v>
      </c>
      <c r="I58" s="51">
        <v>202079.93</v>
      </c>
      <c r="J58" s="52">
        <v>0</v>
      </c>
      <c r="K58" s="52">
        <v>0</v>
      </c>
      <c r="L58" s="52">
        <v>0</v>
      </c>
      <c r="M58" s="52">
        <v>0</v>
      </c>
      <c r="N58" s="52">
        <v>0</v>
      </c>
      <c r="O58" s="36">
        <f t="shared" si="13"/>
        <v>202079.93</v>
      </c>
      <c r="U58"/>
    </row>
    <row r="59" spans="1:22" ht="18.75" customHeight="1">
      <c r="A59" s="26" t="s">
        <v>65</v>
      </c>
      <c r="B59" s="52">
        <v>0</v>
      </c>
      <c r="C59" s="52">
        <v>0</v>
      </c>
      <c r="D59" s="52">
        <v>0</v>
      </c>
      <c r="E59" s="52">
        <v>0</v>
      </c>
      <c r="F59" s="52">
        <v>0</v>
      </c>
      <c r="G59" s="52">
        <v>0</v>
      </c>
      <c r="H59" s="52">
        <v>0</v>
      </c>
      <c r="I59" s="52">
        <v>0</v>
      </c>
      <c r="J59" s="31">
        <v>216762.9</v>
      </c>
      <c r="K59" s="52">
        <v>0</v>
      </c>
      <c r="L59" s="52">
        <v>0</v>
      </c>
      <c r="M59" s="52">
        <v>0</v>
      </c>
      <c r="N59" s="52">
        <v>0</v>
      </c>
      <c r="O59" s="36">
        <f t="shared" si="13"/>
        <v>216762.9</v>
      </c>
      <c r="V59"/>
    </row>
    <row r="60" spans="1:23" ht="18.75" customHeight="1">
      <c r="A60" s="26" t="s">
        <v>66</v>
      </c>
      <c r="B60" s="52">
        <v>0</v>
      </c>
      <c r="C60" s="52">
        <v>0</v>
      </c>
      <c r="D60" s="52">
        <v>0</v>
      </c>
      <c r="E60" s="52">
        <v>0</v>
      </c>
      <c r="F60" s="52">
        <v>0</v>
      </c>
      <c r="G60" s="52">
        <v>0</v>
      </c>
      <c r="H60" s="52">
        <v>0</v>
      </c>
      <c r="I60" s="52">
        <v>0</v>
      </c>
      <c r="J60" s="52">
        <v>0</v>
      </c>
      <c r="K60" s="31">
        <v>312901.96</v>
      </c>
      <c r="L60" s="31">
        <v>289013.97</v>
      </c>
      <c r="M60" s="52">
        <v>0</v>
      </c>
      <c r="N60" s="52">
        <v>0</v>
      </c>
      <c r="O60" s="36">
        <f t="shared" si="13"/>
        <v>601915.9299999999</v>
      </c>
      <c r="P60"/>
      <c r="W60"/>
    </row>
    <row r="61" spans="1:25" ht="18.75" customHeight="1">
      <c r="A61" s="26" t="s">
        <v>67</v>
      </c>
      <c r="B61" s="52">
        <v>0</v>
      </c>
      <c r="C61" s="52">
        <v>0</v>
      </c>
      <c r="D61" s="52">
        <v>0</v>
      </c>
      <c r="E61" s="52">
        <v>0</v>
      </c>
      <c r="F61" s="52">
        <v>0</v>
      </c>
      <c r="G61" s="52">
        <v>0</v>
      </c>
      <c r="H61" s="52">
        <v>0</v>
      </c>
      <c r="I61" s="52">
        <v>0</v>
      </c>
      <c r="J61" s="52">
        <v>0</v>
      </c>
      <c r="K61" s="52">
        <v>0</v>
      </c>
      <c r="L61" s="52">
        <v>0</v>
      </c>
      <c r="M61" s="31">
        <v>150424.06</v>
      </c>
      <c r="N61" s="52">
        <v>0</v>
      </c>
      <c r="O61" s="36">
        <f t="shared" si="13"/>
        <v>150424.06</v>
      </c>
      <c r="R61"/>
      <c r="Y61"/>
    </row>
    <row r="62" spans="1:26" ht="18.75" customHeight="1">
      <c r="A62" s="38" t="s">
        <v>68</v>
      </c>
      <c r="B62" s="53">
        <v>0</v>
      </c>
      <c r="C62" s="53">
        <v>0</v>
      </c>
      <c r="D62" s="53">
        <v>0</v>
      </c>
      <c r="E62" s="53">
        <v>0</v>
      </c>
      <c r="F62" s="53">
        <v>0</v>
      </c>
      <c r="G62" s="53">
        <v>0</v>
      </c>
      <c r="H62" s="53">
        <v>0</v>
      </c>
      <c r="I62" s="53">
        <v>0</v>
      </c>
      <c r="J62" s="53">
        <v>0</v>
      </c>
      <c r="K62" s="53">
        <v>0</v>
      </c>
      <c r="L62" s="53">
        <v>0</v>
      </c>
      <c r="M62" s="53">
        <v>0</v>
      </c>
      <c r="N62" s="54">
        <v>65549.22</v>
      </c>
      <c r="O62" s="55">
        <f t="shared" si="13"/>
        <v>65549.22</v>
      </c>
      <c r="P62"/>
      <c r="S62"/>
      <c r="Z62"/>
    </row>
    <row r="63" spans="1:12" ht="21" customHeight="1">
      <c r="A63" s="56" t="s">
        <v>56</v>
      </c>
      <c r="B63" s="57"/>
      <c r="C63" s="57"/>
      <c r="D63"/>
      <c r="E63"/>
      <c r="F63"/>
      <c r="G63"/>
      <c r="H63" s="58"/>
      <c r="I63" s="58"/>
      <c r="J63"/>
      <c r="K63"/>
      <c r="L63"/>
    </row>
    <row r="64" spans="1:14" ht="15.75">
      <c r="A64" s="67"/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</row>
    <row r="65" spans="2:12" ht="13.5">
      <c r="B65" s="57"/>
      <c r="C65" s="57"/>
      <c r="D65"/>
      <c r="E65"/>
      <c r="F65"/>
      <c r="G65"/>
      <c r="H65" s="58"/>
      <c r="I65" s="58"/>
      <c r="J65"/>
      <c r="K65"/>
      <c r="L65"/>
    </row>
    <row r="66" spans="2:12" ht="13.5">
      <c r="B66" s="57"/>
      <c r="C66" s="57"/>
      <c r="D66"/>
      <c r="E66"/>
      <c r="F66"/>
      <c r="G66"/>
      <c r="H66"/>
      <c r="I66"/>
      <c r="J66"/>
      <c r="K66"/>
      <c r="L66"/>
    </row>
    <row r="67" spans="2:12" ht="13.5">
      <c r="B67"/>
      <c r="C67"/>
      <c r="D67"/>
      <c r="E67"/>
      <c r="F67"/>
      <c r="G67"/>
      <c r="H67" s="59"/>
      <c r="I67" s="59"/>
      <c r="J67" s="60"/>
      <c r="K67" s="60"/>
      <c r="L67" s="60"/>
    </row>
    <row r="68" spans="2:12" ht="13.5">
      <c r="B68"/>
      <c r="C68"/>
      <c r="D68"/>
      <c r="E68"/>
      <c r="F68"/>
      <c r="G68"/>
      <c r="H68"/>
      <c r="I68"/>
      <c r="J68"/>
      <c r="K68"/>
      <c r="L68"/>
    </row>
    <row r="69" spans="2:12" ht="13.5">
      <c r="B69"/>
      <c r="C69"/>
      <c r="D69"/>
      <c r="E69"/>
      <c r="F69"/>
      <c r="G69"/>
      <c r="H69"/>
      <c r="I69"/>
      <c r="J69"/>
      <c r="K69"/>
      <c r="L69"/>
    </row>
    <row r="70" spans="2:12" ht="13.5">
      <c r="B70"/>
      <c r="C70"/>
      <c r="D70"/>
      <c r="E70"/>
      <c r="F70"/>
      <c r="G70"/>
      <c r="H70"/>
      <c r="I70"/>
      <c r="J70"/>
      <c r="K70"/>
      <c r="L70"/>
    </row>
    <row r="71" spans="2:12" ht="13.5">
      <c r="B71"/>
      <c r="C71"/>
      <c r="D71"/>
      <c r="E71"/>
      <c r="F71"/>
      <c r="G71"/>
      <c r="H71"/>
      <c r="I71"/>
      <c r="J71"/>
      <c r="K71"/>
      <c r="L71"/>
    </row>
    <row r="72" spans="2:12" ht="13.5">
      <c r="B72"/>
      <c r="C72"/>
      <c r="D72"/>
      <c r="E72"/>
      <c r="F72"/>
      <c r="G72"/>
      <c r="H72"/>
      <c r="I72"/>
      <c r="J72"/>
      <c r="K72"/>
      <c r="L72"/>
    </row>
    <row r="73" spans="2:12" ht="13.5">
      <c r="B73"/>
      <c r="C73"/>
      <c r="D73"/>
      <c r="E73"/>
      <c r="F73"/>
      <c r="G73"/>
      <c r="H73"/>
      <c r="I73"/>
      <c r="J73"/>
      <c r="K73"/>
      <c r="L73"/>
    </row>
    <row r="74" ht="13.5">
      <c r="K74"/>
    </row>
    <row r="75" ht="13.5">
      <c r="L75"/>
    </row>
    <row r="76" ht="13.5">
      <c r="M76"/>
    </row>
    <row r="77" ht="13.5">
      <c r="N77"/>
    </row>
    <row r="104" spans="2:14" ht="13.5">
      <c r="B104">
        <v>0</v>
      </c>
      <c r="C104">
        <v>0</v>
      </c>
      <c r="D104">
        <v>0</v>
      </c>
      <c r="E104">
        <v>0</v>
      </c>
      <c r="F104">
        <v>0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0</v>
      </c>
    </row>
    <row r="106" spans="2:14" ht="13.5">
      <c r="B106">
        <v>0</v>
      </c>
      <c r="C106">
        <v>0</v>
      </c>
      <c r="D106">
        <v>0</v>
      </c>
      <c r="E106">
        <v>0</v>
      </c>
      <c r="F106">
        <v>0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0</v>
      </c>
    </row>
  </sheetData>
  <sheetProtection/>
  <mergeCells count="6">
    <mergeCell ref="A1:O1"/>
    <mergeCell ref="A2:O2"/>
    <mergeCell ref="A4:A6"/>
    <mergeCell ref="B4:N4"/>
    <mergeCell ref="O4:O6"/>
    <mergeCell ref="A64:N64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2021-07-29T17:41:19Z</dcterms:modified>
  <cp:category/>
  <cp:version/>
  <cp:contentType/>
  <cp:contentStatus/>
</cp:coreProperties>
</file>